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hu.sharepoint.com/sites/JCHS/Shared Documents/Research Plans and Data/Older Adults/grandSON 2023/Media Materials/Landing Page/"/>
    </mc:Choice>
  </mc:AlternateContent>
  <xr:revisionPtr revIDLastSave="0" documentId="8_{D7F1AF34-EDF1-4E64-8D0B-75626F8A7D7A}" xr6:coauthVersionLast="47" xr6:coauthVersionMax="47" xr10:uidLastSave="{00000000-0000-0000-0000-000000000000}"/>
  <bookViews>
    <workbookView xWindow="-24120" yWindow="-120" windowWidth="24240" windowHeight="13020" tabRatio="815" activeTab="14" xr2:uid="{00000000-000D-0000-FFFF-FFFF00000000}"/>
  </bookViews>
  <sheets>
    <sheet name="Appendix Table Menu" sheetId="9" r:id="rId1"/>
    <sheet name="W1" sheetId="15" r:id="rId2"/>
    <sheet name="W2" sheetId="12" r:id="rId3"/>
    <sheet name="W3" sheetId="11" r:id="rId4"/>
    <sheet name="W4" sheetId="14" r:id="rId5"/>
    <sheet name="W5" sheetId="6" r:id="rId6"/>
    <sheet name="W6" sheetId="3" r:id="rId7"/>
    <sheet name="W7" sheetId="18" r:id="rId8"/>
    <sheet name="W8" sheetId="2" r:id="rId9"/>
    <sheet name="W9" sheetId="13" r:id="rId10"/>
    <sheet name="W10" sheetId="10" r:id="rId11"/>
    <sheet name="W11" sheetId="5" r:id="rId12"/>
    <sheet name="W12" sheetId="7" r:id="rId13"/>
    <sheet name="W13" sheetId="16" r:id="rId14"/>
    <sheet name="W14" sheetId="17"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13" l="1"/>
  <c r="C35" i="13"/>
  <c r="C34" i="13"/>
  <c r="C33" i="13"/>
  <c r="C32" i="13"/>
  <c r="C31" i="13"/>
  <c r="C30" i="13"/>
  <c r="C29" i="13"/>
  <c r="C28" i="13"/>
  <c r="C27" i="13"/>
  <c r="C26" i="13"/>
  <c r="C25" i="13"/>
  <c r="C23" i="13"/>
  <c r="C22" i="13"/>
  <c r="C21" i="13"/>
  <c r="C19" i="13"/>
  <c r="C18" i="13"/>
  <c r="C17" i="13"/>
  <c r="C16" i="13"/>
  <c r="C15" i="13"/>
  <c r="C14" i="13"/>
  <c r="C13" i="13"/>
  <c r="C12" i="13"/>
  <c r="C11" i="13"/>
  <c r="C10" i="13"/>
  <c r="C9" i="13"/>
  <c r="C8" i="13"/>
</calcChain>
</file>

<file path=xl/sharedStrings.xml><?xml version="1.0" encoding="utf-8"?>
<sst xmlns="http://schemas.openxmlformats.org/spreadsheetml/2006/main" count="1019" uniqueCount="451">
  <si>
    <t>Harvard Joint Center for Housing Studies, Housing America's Older Adults 2023, www.jchs.harvard.edu. All rights reserved.</t>
  </si>
  <si>
    <t>Appendix and Web Tables</t>
  </si>
  <si>
    <t>Table W-1: US National–Older Households by Demographic Characteristics: 2021</t>
  </si>
  <si>
    <t>Table W-2: US National–Homeownership by Age: 2000–2018</t>
  </si>
  <si>
    <t>Table W-3: US National–Real Household Income by Income Percentile and Age: 1979–2023</t>
  </si>
  <si>
    <t>Table W-4: US National–Median Net Wealth by Tenure and Income: 1989–2022</t>
  </si>
  <si>
    <t>Table W-5: US National–Monthly Housing and Non-Housing Expenditures by Household: 2021</t>
  </si>
  <si>
    <t>Table W-6: US National–Housing Cost-Burdened Households by Demographic Characteristics: 2021</t>
  </si>
  <si>
    <t>Table W-7: US National–Housing Cost-Burdened Households by Tenure and Income: 2001, 2019, 2021</t>
  </si>
  <si>
    <t>Table W-8: US National–Multigenerational Households by Race: 2021</t>
  </si>
  <si>
    <t>Table W-9: US National–Residential Mobility by Age and Type of Move: 2008-2021</t>
  </si>
  <si>
    <t>Table W-10: State–Median Household Income for Renters and Owners: 2021</t>
  </si>
  <si>
    <t>Table W-11: State–Cost-Burden Rates for Renters and Owners: 2021</t>
  </si>
  <si>
    <t>TableW-12: Metro Area–Cost-Burden Rates: 2021</t>
  </si>
  <si>
    <t>Table W-13: Price Comparison of Housing and Service Options: 2021</t>
  </si>
  <si>
    <t>Table W-14: Households in the GAP Between Affordability and Public Subsidy: 2021</t>
  </si>
  <si>
    <t>Return to Appendix Table Menu</t>
  </si>
  <si>
    <t>Number of Households</t>
  </si>
  <si>
    <t>Under Age 50</t>
  </si>
  <si>
    <t>Aged 50–54</t>
  </si>
  <si>
    <t>Aged 55–59</t>
  </si>
  <si>
    <t>Aged 60–64</t>
  </si>
  <si>
    <t>Aged 65–69</t>
  </si>
  <si>
    <t>Aged 70–74</t>
  </si>
  <si>
    <t>Aged 75–79</t>
  </si>
  <si>
    <t>Age 80 and Over</t>
  </si>
  <si>
    <t>Total</t>
  </si>
  <si>
    <t>All Households</t>
  </si>
  <si>
    <t>Race/Ethnicity of Householder</t>
  </si>
  <si>
    <t>White</t>
  </si>
  <si>
    <t>Black</t>
  </si>
  <si>
    <t>Hispanic</t>
  </si>
  <si>
    <t>Asian/Other</t>
  </si>
  <si>
    <t>Household Type</t>
  </si>
  <si>
    <t>Married without kids - others present</t>
  </si>
  <si>
    <t>Married without kids - alone</t>
  </si>
  <si>
    <t>Married with kids</t>
  </si>
  <si>
    <t>Single parent</t>
  </si>
  <si>
    <t>Other family household</t>
  </si>
  <si>
    <t>Single person</t>
  </si>
  <si>
    <t>Other nonfamily household</t>
  </si>
  <si>
    <t>Education of Householder</t>
  </si>
  <si>
    <t>No high school diploma</t>
  </si>
  <si>
    <t>Hish school diploma or GED</t>
  </si>
  <si>
    <t>Some college</t>
  </si>
  <si>
    <t>Bachelor's degree or higher</t>
  </si>
  <si>
    <t>Weeks Worked in Last 12 Months by Householder</t>
  </si>
  <si>
    <t>Fully employed</t>
  </si>
  <si>
    <t>Short-term unemployed</t>
  </si>
  <si>
    <t>Long-term unemployed</t>
  </si>
  <si>
    <t>Fully unemployed</t>
  </si>
  <si>
    <t>Not in Labor Force</t>
  </si>
  <si>
    <t>Number of Children in Home</t>
  </si>
  <si>
    <t>2 or More</t>
  </si>
  <si>
    <t>Census Region</t>
  </si>
  <si>
    <t>Northeast</t>
  </si>
  <si>
    <t>Midwest</t>
  </si>
  <si>
    <t>South</t>
  </si>
  <si>
    <t>West</t>
  </si>
  <si>
    <t>Notes: White, black and Asian/other householders are non Hispanic. Hispanic householders may be of any race. Fully-employed is defined as working for at least 48 weeks in the past 12 months; short-term unemployed for 27-47 weeks; and long-term unemployed for 1-26 weeks. Fully-unemployed persons did not work in the past 12 months but were in the labor force. Children are the householder's own, adopted, or step children under the age of 18. High school degree includes householders who completed a GED.</t>
  </si>
  <si>
    <t>Source: JCHS tabulations of US Census Bureau, 2021 American Community Survey 1-Year Estimates.</t>
  </si>
  <si>
    <t>Table W-2: US National–Homeownership by Age: 2000–2022</t>
  </si>
  <si>
    <t>Number of Households (Thousands)</t>
  </si>
  <si>
    <t>Age of Householder</t>
  </si>
  <si>
    <t>Homeowner Households</t>
  </si>
  <si>
    <t>Renter Households</t>
  </si>
  <si>
    <t>Homeownership Rate (Percent)</t>
  </si>
  <si>
    <t>Under 50</t>
  </si>
  <si>
    <t>50–64</t>
  </si>
  <si>
    <t>65 and Over</t>
  </si>
  <si>
    <t>All</t>
  </si>
  <si>
    <t>Year</t>
  </si>
  <si>
    <t xml:space="preserve">   </t>
  </si>
  <si>
    <t>-</t>
  </si>
  <si>
    <t xml:space="preserve">Note: Estimates for 2020 are omitted due to data collection issues during the pandemic. </t>
  </si>
  <si>
    <t>Source: JCHS tabulations of US Census Bureau, Housing Vacancy Surveys.</t>
  </si>
  <si>
    <t>Median Household Income by Age-Group-Specific Income Percentile and Age of Householder (real 2022 dollars)</t>
  </si>
  <si>
    <t>Survey Year</t>
  </si>
  <si>
    <t>Households Aged 50-64</t>
  </si>
  <si>
    <t>Households Age 65 and Over</t>
  </si>
  <si>
    <t>10th Percentile</t>
  </si>
  <si>
    <t>30th Percentile</t>
  </si>
  <si>
    <t>Median (50th)</t>
  </si>
  <si>
    <t>70th Percentile</t>
  </si>
  <si>
    <t>90th Percentile</t>
  </si>
  <si>
    <t>Notes: Household incomes are adjusted to 2022 dollars using CPI-U for All Items. Age is for householder. Group quarters are excluded. Percentiles are for each age group. Income is from the year prior to survey year. Data from survey year 2020 are excluded due to difficulties collecting data during the pandemic.</t>
  </si>
  <si>
    <t>Source: JCHS tabulations of US Census Bureau, Current Population Surveys via IPUMS-CPS, University of Minnesota.</t>
  </si>
  <si>
    <t>Median Net Wealth by Income Quartile (real 2022 dollars)</t>
  </si>
  <si>
    <t>Homeowners</t>
  </si>
  <si>
    <t>Renters</t>
  </si>
  <si>
    <t>Overall</t>
  </si>
  <si>
    <t>Lowest Income</t>
  </si>
  <si>
    <t>Lower Middle</t>
  </si>
  <si>
    <t>Upper Middle</t>
  </si>
  <si>
    <t>Upper Income</t>
  </si>
  <si>
    <t>Households Aged 50–64</t>
  </si>
  <si>
    <t>Notes: Median wealth is calculated separately for each grouping. Income quartiles are calculated for each age group, but not for each tenure group.</t>
  </si>
  <si>
    <t>Source: JCHS tabulations of Federal Reserve Board, Surveys of Consumer Finances.</t>
  </si>
  <si>
    <t>Households Aged 65-79</t>
  </si>
  <si>
    <t>Households Age 80 and Over</t>
  </si>
  <si>
    <t>Average expenditures (2021 dollars)</t>
  </si>
  <si>
    <t>Share of Expenditures on Housing, By Total Expenditures Quartile</t>
  </si>
  <si>
    <t>Households Aged 65–79</t>
  </si>
  <si>
    <t>Housing Expenditures</t>
  </si>
  <si>
    <t>Non-Housing Expenditures</t>
  </si>
  <si>
    <t>Transportation</t>
  </si>
  <si>
    <t>Food</t>
  </si>
  <si>
    <t>Clothes</t>
  </si>
  <si>
    <t>Healthcare</t>
  </si>
  <si>
    <t>Personal Insurance &amp; Pensions</t>
  </si>
  <si>
    <t>Entertainment</t>
  </si>
  <si>
    <t>Other</t>
  </si>
  <si>
    <t>Quartile 1 (Lowest Total Expenditures)</t>
  </si>
  <si>
    <t>Less than 30%</t>
  </si>
  <si>
    <t>30–50%</t>
  </si>
  <si>
    <t>Over 50%</t>
  </si>
  <si>
    <t>Average expenditure of all households in Q1</t>
  </si>
  <si>
    <t xml:space="preserve">Quartile 2 </t>
  </si>
  <si>
    <t>Average expenditure of all households in Q2</t>
  </si>
  <si>
    <t>Quartile 3</t>
  </si>
  <si>
    <t>Average expenditure of all households in Q3</t>
  </si>
  <si>
    <t>Quartile 4 (Highest Total Expenditures)</t>
  </si>
  <si>
    <t>Average expenditure of all households in Q4</t>
  </si>
  <si>
    <t xml:space="preserve">Notes: Quartiles are equal fourths of households ranked by total expenditures. Housing expenditures include mortgage principal and interest, insurance, taxes, maintenance, rents, and utilities. </t>
  </si>
  <si>
    <t xml:space="preserve">Source: JCHS tabulations of the US Bureau of Labor Statistics, 2022 Consumer Expenditure Survey. </t>
  </si>
  <si>
    <t>Householder Characteristics</t>
  </si>
  <si>
    <t>Owner Households</t>
  </si>
  <si>
    <t>Not Burdened</t>
  </si>
  <si>
    <t>Moderately Burdened</t>
  </si>
  <si>
    <t>Severely Burdened</t>
  </si>
  <si>
    <t>Other family</t>
  </si>
  <si>
    <t>Other nonfamily</t>
  </si>
  <si>
    <t>High school diploma or GED</t>
  </si>
  <si>
    <t>Number of children in home</t>
  </si>
  <si>
    <t>Region</t>
  </si>
  <si>
    <t>Tenure and Income</t>
  </si>
  <si>
    <t>Households Aged 80 and Over</t>
  </si>
  <si>
    <t>Total Households</t>
  </si>
  <si>
    <t>Owners</t>
  </si>
  <si>
    <t>Under $15,000</t>
  </si>
  <si>
    <t>$15,000–29,999</t>
  </si>
  <si>
    <t>$30,000–44,999</t>
  </si>
  <si>
    <t>$45,000–74,999</t>
  </si>
  <si>
    <t>$75,000 and Over</t>
  </si>
  <si>
    <t>Notes: Moderate (severe) burdens are defined as housing costs of more than 30% and up to 50% (more than 50%) of household income. Households with zero or negative income are assumed to be severely burdened, while renters paying no cash rent are assumed to be unburdened. Numbers might not sum to total due to rounding.</t>
  </si>
  <si>
    <t xml:space="preserve">Source: JCHS tabulations of US Census Bureau, American Community Survey 1-year estimates </t>
  </si>
  <si>
    <t>Numbers and Shares of Individuals Age 65 and Over Living in Multigenerational Households</t>
  </si>
  <si>
    <t>Race/Ethnicity</t>
  </si>
  <si>
    <t>Ages 65 and Over</t>
  </si>
  <si>
    <t>Ages 65-79</t>
  </si>
  <si>
    <t>Ages 80 and Over</t>
  </si>
  <si>
    <t>Number Living Multigenerationally in Own Home</t>
  </si>
  <si>
    <t>Number Living Multigenerationally in Other's Home</t>
  </si>
  <si>
    <t>Total Number of Older Adults</t>
  </si>
  <si>
    <t>Share Living Multigenerationally in Own Home</t>
  </si>
  <si>
    <t>Share Living Multigenerationally in Other's Home</t>
  </si>
  <si>
    <t>Total Share Living Multigenerationally</t>
  </si>
  <si>
    <t>Asian</t>
  </si>
  <si>
    <t xml:space="preserve">Other Race/Multiracial </t>
  </si>
  <si>
    <r>
      <rPr>
        <sz val="11"/>
        <color rgb="FF000000"/>
        <rFont val="Calibri"/>
      </rPr>
      <t xml:space="preserve">Notes: White, black and Asian/other householders are non Hispanic. Hispanic householders may be of any race. Multigenerational households include at least two generations of a family in which one person is over age 65 and another is between ages 25 and age 64. Own household refers to older adults living in a home in which they or a spouse/partner are the household head. </t>
    </r>
    <r>
      <rPr>
        <i/>
        <sz val="11"/>
        <color rgb="FF000000"/>
        <rFont val="Calibri"/>
      </rPr>
      <t xml:space="preserve"> </t>
    </r>
  </si>
  <si>
    <t xml:space="preserve">Source: JCHS tabulations of 2021 American Community Survey 1-Year Estimates. </t>
  </si>
  <si>
    <t>Table W-9: US National–Residential Mobility by Age: 2008-2021</t>
  </si>
  <si>
    <t xml:space="preserve">Number and Share of Individuals </t>
  </si>
  <si>
    <t>Individuals Who Did Not Move</t>
  </si>
  <si>
    <t>Moved Within County</t>
  </si>
  <si>
    <t>Moved Within State</t>
  </si>
  <si>
    <t>Moved Between States</t>
  </si>
  <si>
    <t>Moved From Abroad</t>
  </si>
  <si>
    <t>Number</t>
  </si>
  <si>
    <t>Share of Total</t>
  </si>
  <si>
    <t>Share of Movers</t>
  </si>
  <si>
    <t>Individuals Aged 50-64</t>
  </si>
  <si>
    <t>Individuals Aged 65+</t>
  </si>
  <si>
    <t xml:space="preserve">Notes: Movers are defined as those who are living in a different residence than one year prior to the survey. Sample sizes for moves from abroad are small, leading to some volatility in those estimates. 2020 data omitted due to pandemic-related data collection concerns. </t>
  </si>
  <si>
    <t>TableW-10: State–Median Household Income for Renters and Owners: 2021</t>
  </si>
  <si>
    <t>Median Household Income (2021 dollars)</t>
  </si>
  <si>
    <t>Own with Mortgage</t>
  </si>
  <si>
    <t>Own Outright</t>
  </si>
  <si>
    <t>Rent</t>
  </si>
  <si>
    <t>50-64</t>
  </si>
  <si>
    <t>65-79</t>
  </si>
  <si>
    <t>80 and Over</t>
  </si>
  <si>
    <t>All Older Adults</t>
  </si>
  <si>
    <t>United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</si>
  <si>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</si>
  <si>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</si>
  <si>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</si>
  <si>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</si>
  <si>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</si>
  <si>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</si>
  <si>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</si>
  <si>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</si>
  <si>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</si>
  <si>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</si>
  <si>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</si>
  <si>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</si>
  <si>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</si>
  <si>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</si>
  <si>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</si>
  <si>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</si>
  <si>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</si>
  <si>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</si>
  <si>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</si>
  <si>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</si>
  <si>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</si>
  <si>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</si>
  <si>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</si>
  <si>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</si>
  <si>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</si>
  <si>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</si>
  <si>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</si>
  <si>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</si>
  <si>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</si>
  <si>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</si>
  <si>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</si>
  <si>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</si>
  <si>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</si>
  <si>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</si>
  <si>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</si>
  <si>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</si>
  <si>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</si>
  <si>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</si>
  <si>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</si>
  <si>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</si>
  <si>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</si>
  <si>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</si>
  <si>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</si>
  <si>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</si>
  <si>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</si>
  <si>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</si>
  <si>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</si>
  <si>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</si>
  <si>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</si>
  <si>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</si>
  <si>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</si>
  <si>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Note: Cells with fewer than 50 sampled households are marked as n/a.</t>
  </si>
  <si>
    <t>Sources: JCHS tabulation of US Census Bureau, 2021 American Community Survey 1-Year Estimates.</t>
  </si>
  <si>
    <t xml:space="preserve"> </t>
  </si>
  <si>
    <t>Number and Share of Cost-Burdened Households</t>
  </si>
  <si>
    <t>State</t>
  </si>
  <si>
    <t>Share of All Households (Percent)</t>
  </si>
  <si>
    <t>Number of Households  (Thousands)</t>
  </si>
  <si>
    <t>Total Burdened</t>
  </si>
  <si>
    <t>Metropolitan Area</t>
  </si>
  <si>
    <t>Akron, OH</t>
  </si>
  <si>
    <t>Albany-Schenectady-Troy, NY</t>
  </si>
  <si>
    <t>Albuquerque, NM</t>
  </si>
  <si>
    <t>Allentown-Bethlehem-Easton, PA-NJ</t>
  </si>
  <si>
    <t>Atlanta-Sandy Springs-Roswell, GA</t>
  </si>
  <si>
    <t>Austin-Round Rock, TX</t>
  </si>
  <si>
    <t>Bakersfield, CA</t>
  </si>
  <si>
    <t>Baltimore-Columbia-Towson, MD</t>
  </si>
  <si>
    <t>Baton Rouge, LA</t>
  </si>
  <si>
    <t>Birmingham-Hoover, AL</t>
  </si>
  <si>
    <t>Boise City, ID</t>
  </si>
  <si>
    <t>Boston-Cambridge-Newton, MA-NH</t>
  </si>
  <si>
    <t>Bridgeport-Stamford-Norwalk, CT</t>
  </si>
  <si>
    <t>Buffalo-Cheektowaga-Niagara Falls, NY</t>
  </si>
  <si>
    <t>Cape Coral-Fort Myers, FL</t>
  </si>
  <si>
    <t>Charleston-North Charleston, SC</t>
  </si>
  <si>
    <t>Charlotte-Concord-Gastonia, NC-SC</t>
  </si>
  <si>
    <t>Chattanooga, TN-GA</t>
  </si>
  <si>
    <t>Chicago-Naperville-Elgin, IL-IN-WI</t>
  </si>
  <si>
    <t>Cincinnati, OH-KY-IN</t>
  </si>
  <si>
    <t>Cleveland-Elyria, OH</t>
  </si>
  <si>
    <t>Colorado Springs, CO</t>
  </si>
  <si>
    <t>Columbia, SC</t>
  </si>
  <si>
    <t>Columbus, OH</t>
  </si>
  <si>
    <t>Dallas-Fort Worth-Arlington, TX</t>
  </si>
  <si>
    <t>Dayton, OH</t>
  </si>
  <si>
    <t>Deltona-Daytona Beach-Ormond Beach, FL</t>
  </si>
  <si>
    <t>Denver-Aurora-Lakewood, CO</t>
  </si>
  <si>
    <t>Des Moines-West Des Moines, IA</t>
  </si>
  <si>
    <t>Detroit-Warren-Dearborn, MI</t>
  </si>
  <si>
    <t>Durham-Chapel Hill, NC</t>
  </si>
  <si>
    <t>El Paso, TX</t>
  </si>
  <si>
    <t>Fresno, CA</t>
  </si>
  <si>
    <t>Grand Rapids-Wyoming, MI</t>
  </si>
  <si>
    <t>Greensboro-High Point, NC</t>
  </si>
  <si>
    <t>Greenville-Anderson-Mauldin, SC</t>
  </si>
  <si>
    <t>Harrisburg-Carlisle, PA</t>
  </si>
  <si>
    <t>Hartford-West Hartford-East Hartford, CT</t>
  </si>
  <si>
    <t>Houston-The Woodlands-Sugar Land, TX</t>
  </si>
  <si>
    <t>Indianapolis-Carmel-Anderson, IN</t>
  </si>
  <si>
    <t>Jackson, MS</t>
  </si>
  <si>
    <t>Jacksonville, FL</t>
  </si>
  <si>
    <t>Kansas City, MO-KS</t>
  </si>
  <si>
    <t>Knoxville, TN</t>
  </si>
  <si>
    <t>Lakeland-Winter Haven, FL</t>
  </si>
  <si>
    <t>Las Vegas-Henderson-Paradise, NV</t>
  </si>
  <si>
    <t>Little Rock-North Little Rock-Conway, AR</t>
  </si>
  <si>
    <t>Los Angeles-Long Beach-Anaheim, CA</t>
  </si>
  <si>
    <t>Louisville/Jefferson County, KY-IN</t>
  </si>
  <si>
    <t>Madison, WI</t>
  </si>
  <si>
    <t>McAllen-Edinburg-Mission, TX</t>
  </si>
  <si>
    <t>Memphis, TN-MS-AR</t>
  </si>
  <si>
    <t>Miami-Fort Lauderdale-West Palm Beach, FL</t>
  </si>
  <si>
    <t>Milwaukee-Waukesha-West Allis, WI</t>
  </si>
  <si>
    <t>Minneapolis-St. Paul-Bloomington, MN-WI</t>
  </si>
  <si>
    <t>Nashville-Davidson--Murfreesboro--Franklin, TN</t>
  </si>
  <si>
    <t>New Haven-Milford, CT</t>
  </si>
  <si>
    <t>New Orleans-Metairie, LA</t>
  </si>
  <si>
    <t>New York-Newark-Jersey City, NY-NJ-PA</t>
  </si>
  <si>
    <t>North Port-Sarasota-Bradenton, FL</t>
  </si>
  <si>
    <t>Ogden-Clearfield, UT</t>
  </si>
  <si>
    <t>Oklahoma City, OK</t>
  </si>
  <si>
    <t>Omaha-Council Bluffs, NE-IA</t>
  </si>
  <si>
    <t>Orlando-Kissimmee-Sanford, FL</t>
  </si>
  <si>
    <t>Oxnard-Thousand Oaks-Ventura, CA</t>
  </si>
  <si>
    <t>Palm Bay-Melbourne-Titusville, FL</t>
  </si>
  <si>
    <t>Philadelphia-Camden-Wilmington, PA-NJ-DE-MD</t>
  </si>
  <si>
    <t>Phoenix-Mesa-Scottsdale, AZ</t>
  </si>
  <si>
    <t>Pittsburgh, PA</t>
  </si>
  <si>
    <t>Portland-South Portland, ME</t>
  </si>
  <si>
    <t>Portland-Vancouver-Hillsboro, OR-WA</t>
  </si>
  <si>
    <t>Providence-Warwick, RI-MA</t>
  </si>
  <si>
    <t>Raleigh, NC</t>
  </si>
  <si>
    <t>Richmond, VA</t>
  </si>
  <si>
    <t>Riverside-San Bernardino-Ontario, CA</t>
  </si>
  <si>
    <t>Rochester, NY</t>
  </si>
  <si>
    <t>Sacramento--Roseville--Arden-Arcade, CA</t>
  </si>
  <si>
    <t>St. Louis, MO-IL</t>
  </si>
  <si>
    <t>Salt Lake City, UT</t>
  </si>
  <si>
    <t>San Antonio-New Braunfels, TX</t>
  </si>
  <si>
    <t>San Diego-Carlsbad, CA</t>
  </si>
  <si>
    <t>San Francisco-Oakland-Hayward, CA</t>
  </si>
  <si>
    <t>San Jose-Sunnyvale-Santa Clara, CA</t>
  </si>
  <si>
    <t>Scranton--Wilkes-Barre--Hazleton, PA</t>
  </si>
  <si>
    <t>Seattle-Tacoma-Bellevue, WA</t>
  </si>
  <si>
    <t>Spokane-Spokane Valley, WA</t>
  </si>
  <si>
    <t>Springfield, MA</t>
  </si>
  <si>
    <t>Stockton-Lodi, CA</t>
  </si>
  <si>
    <t>Syracuse, NY</t>
  </si>
  <si>
    <t>Tampa-St. Petersburg-Clearwater, FL</t>
  </si>
  <si>
    <t>Toledo, OH</t>
  </si>
  <si>
    <t>Tucson, AZ</t>
  </si>
  <si>
    <t>Tulsa, OK</t>
  </si>
  <si>
    <t>Urban Honolulu, HI</t>
  </si>
  <si>
    <t>Virginia Beach-Norfolk-Newport News, VA-NC</t>
  </si>
  <si>
    <t>Washington-Arlington-Alexandria, DC-VA-MD-WV</t>
  </si>
  <si>
    <t>Wichita, KS</t>
  </si>
  <si>
    <t>Winston-Salem, NC</t>
  </si>
  <si>
    <t>Worcester, MA-CT</t>
  </si>
  <si>
    <t>Youngstown-Warren-Boardman, OH-PA</t>
  </si>
  <si>
    <t>Source:  JCHS tabulations of US Census Bureau, 2021 American Community Survey 1-Year Estimates using the Missouri Census Data Center MABLE/Geocorr14.</t>
  </si>
  <si>
    <t>Table W-13: Price and Cost Comparison of Housing and Service Options</t>
  </si>
  <si>
    <t>Dollars (2021)</t>
  </si>
  <si>
    <t>Metro</t>
  </si>
  <si>
    <t>Median Annual Price of Services</t>
  </si>
  <si>
    <t xml:space="preserve">Median Annual Income and Living Costs </t>
  </si>
  <si>
    <t xml:space="preserve">Annual Cost of Services and Living </t>
  </si>
  <si>
    <t>Daily Home Care Cost</t>
  </si>
  <si>
    <t>Day Program Cost</t>
  </si>
  <si>
    <t>Annual Median Assisted Living Price</t>
  </si>
  <si>
    <t>Cost of Living Only -Including Food, Transportation, and Misc.</t>
  </si>
  <si>
    <t xml:space="preserve">Misc. Only - Healthcare and Other Costs </t>
  </si>
  <si>
    <t>Housing Costs Only</t>
  </si>
  <si>
    <t xml:space="preserve">Cost of Housing and Living Combined </t>
  </si>
  <si>
    <t>Median Income</t>
  </si>
  <si>
    <t>Cost of Care at Home Plus Housing and Living</t>
  </si>
  <si>
    <t xml:space="preserve">Cost of Day Program Plus Housing and Living </t>
  </si>
  <si>
    <t>Cost of Assisted Living and Misc. Cost</t>
  </si>
  <si>
    <t>All 97 Metros</t>
  </si>
  <si>
    <t>Albany, NY</t>
  </si>
  <si>
    <t>Allentown, PA</t>
  </si>
  <si>
    <t>Atlanta, GA</t>
  </si>
  <si>
    <t>Augusta, GA</t>
  </si>
  <si>
    <t>Austin, TX</t>
  </si>
  <si>
    <t>Baltimore, MD</t>
  </si>
  <si>
    <t>Birmingham, AL</t>
  </si>
  <si>
    <t>Boise, ID</t>
  </si>
  <si>
    <t>Boston, MA</t>
  </si>
  <si>
    <t>Bridgeport, CT</t>
  </si>
  <si>
    <t>Buffalo, NY</t>
  </si>
  <si>
    <t>Charleston, SC</t>
  </si>
  <si>
    <t>Charlotte, NC</t>
  </si>
  <si>
    <t>Chattanooga, TN</t>
  </si>
  <si>
    <t>Chicago, IL</t>
  </si>
  <si>
    <t>Cincinnati, OH</t>
  </si>
  <si>
    <t>Cleveland, OH</t>
  </si>
  <si>
    <t>Dallas, TX</t>
  </si>
  <si>
    <t>Daytona Beach, FL</t>
  </si>
  <si>
    <t>Denver, CO</t>
  </si>
  <si>
    <t>Des Moines, IA</t>
  </si>
  <si>
    <t>Detroit, MI</t>
  </si>
  <si>
    <t>Fort Myers, FL</t>
  </si>
  <si>
    <t>Grand Rapids, MI</t>
  </si>
  <si>
    <t>Greensboro, NC</t>
  </si>
  <si>
    <t>Greenville, SC</t>
  </si>
  <si>
    <t>Harrisburg, PA</t>
  </si>
  <si>
    <t>Hartford, CT</t>
  </si>
  <si>
    <t>Houston, TX</t>
  </si>
  <si>
    <t>Indianapolis, IN</t>
  </si>
  <si>
    <t>Kansas City, MO</t>
  </si>
  <si>
    <t>Lakeland, FL</t>
  </si>
  <si>
    <t>Lancaster, PA</t>
  </si>
  <si>
    <t>Las Vegas, NV</t>
  </si>
  <si>
    <t>Little Rock, AR</t>
  </si>
  <si>
    <t>Los Angeles, CA</t>
  </si>
  <si>
    <t>Louisville, KY</t>
  </si>
  <si>
    <t>Melbourne, FL</t>
  </si>
  <si>
    <t>Memphis, TN</t>
  </si>
  <si>
    <t>Miami, FL</t>
  </si>
  <si>
    <t>Milwaukee, WI</t>
  </si>
  <si>
    <t>Minneapolis, MN</t>
  </si>
  <si>
    <t>Modesto, CA</t>
  </si>
  <si>
    <t>Nashville, TN</t>
  </si>
  <si>
    <t>New Haven, CT</t>
  </si>
  <si>
    <t>New Orleans, LA</t>
  </si>
  <si>
    <t>New York, NY</t>
  </si>
  <si>
    <t>Ogden, UT</t>
  </si>
  <si>
    <t>Omaha, NE</t>
  </si>
  <si>
    <t>Orlando, FL</t>
  </si>
  <si>
    <t>Philadelphia, PA</t>
  </si>
  <si>
    <t>Phoenix, AZ</t>
  </si>
  <si>
    <t>Portland, ME</t>
  </si>
  <si>
    <t>Portland, OR</t>
  </si>
  <si>
    <t>Providence, RI</t>
  </si>
  <si>
    <t>Riverside, CA</t>
  </si>
  <si>
    <t>Sacramento, CA</t>
  </si>
  <si>
    <t>San Antonio, TX</t>
  </si>
  <si>
    <t>San Diego, CA</t>
  </si>
  <si>
    <t>San Francisco, CA</t>
  </si>
  <si>
    <t>San Jose, CA</t>
  </si>
  <si>
    <t>Sarasota, FL</t>
  </si>
  <si>
    <t>Scranton, PA</t>
  </si>
  <si>
    <t>Seattle, WA</t>
  </si>
  <si>
    <t>St. Louis, MO</t>
  </si>
  <si>
    <t>Stockton, CA</t>
  </si>
  <si>
    <t>Tampa, FL</t>
  </si>
  <si>
    <t>Ventura, CA</t>
  </si>
  <si>
    <t>Virginia Beach, VA</t>
  </si>
  <si>
    <t>Washington, DC</t>
  </si>
  <si>
    <t>Worcester, MA</t>
  </si>
  <si>
    <t>Youngstown, OH</t>
  </si>
  <si>
    <t xml:space="preserve">Notes: Median housing costs and incomes shown for all older adults age 75 and over who live alone in the 97 metros studied. Columns may not sum to totals due to rounding. Annual care at home cost assumes four hours of care, while annual day program costs includes 5 days of care per week. Some metro areas missing annual day program cost due to small sample sizes. </t>
  </si>
  <si>
    <t>Sources: JCHS tabulations of the US Census Bureau, 2021 American Community Survey, 2021 Genworth Cost of Care data, 2021 NIC Map Vision data, and 2021 Elder Index TM.</t>
  </si>
  <si>
    <t>Table W-14: Households in the Gap between Affordability and Public Subsidy</t>
  </si>
  <si>
    <t xml:space="preserve"> Metro</t>
  </si>
  <si>
    <t>GAPS Ratio</t>
  </si>
  <si>
    <t>Median Income GAPS Households (Dollars)</t>
  </si>
  <si>
    <t>Median Income All Households (Dollars)</t>
  </si>
  <si>
    <t>Assisted Living Beds per Population 75 and Over</t>
  </si>
  <si>
    <t>Notes: GAPS households are older adults age 75 and over who live alone, and have household incomes greater than 50% AMI but less than the median annual cost of an assisted living facility plus miscellaneous costs. GAPS ratios are calculated as the median ratio of household income to total cost of assisted living in each metro. Beds per population 75 and over  based on weighted estimates of population over the age of 75 for each metro area.</t>
  </si>
  <si>
    <t>Table W-12: Metro Area–Cost-Burden Rates for Largest 100 Metros: 2021</t>
  </si>
  <si>
    <t xml:space="preserve">Notes: Moderate (severe) burdens are defined as housing costs of more than 30% and up to 50% (more than 50%) of household income. Households with zero or negative income are assumed to be severely burdened, while renters paying no cash rent are assumed to be unburdened. Numbers might not sum to total due to rounding. Metros are the largest 100 US metros by population. </t>
  </si>
  <si>
    <t>Total Housing and Non-Housing Expenditures</t>
  </si>
  <si>
    <t>Top 100 Metros (Average)</t>
  </si>
  <si>
    <t>Married without children at home</t>
  </si>
  <si>
    <t>Married with children at home</t>
  </si>
  <si>
    <t xml:space="preserve">Notes: Moderately (severely) cost-burdened households pay more than 30% up to 50% (more than 50%) of household income for housing. Households with zero or negative income are assumed to be severely burdened, while households paying no cash rent are assumed to be unburdened. White, black, and Asian/other householders are non-Hispanic. Hispanic householders may be of any race. Children are the householder's own, adopted, or step children under the age of 18. The "married without children at home" category includes couples living alone and couples living with other family/non-family besides their own children. High school degree includes householders who completed a GED. Fully employed householders worked for at least 48 weeks during the previous 12 months, short-term unemployed for 27–47 weeks, and long-term unemployed for 1–26 weeks. Fully unemployed householders did not work in the previous 12 months but were in the labor force.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</si>
</sst>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
    <numFmt numFmtId="167" formatCode="_(* #,##0_);_(* \(#,##0\);_(* &quot;-&quot;??_);_(@_)"/>
    <numFmt numFmtId="168" formatCode="#,##0.00000"/>
    <numFmt numFmtId="169" formatCode="0.000%"/>
  </numFmts>
  <fonts count="41" x14ac:knownFonts="1">
    <font>
      <sz val="11"/>
      <color theme="1"/>
      <name val="Calibri"/>
      <family val="2"/>
      <scheme val="minor"/>
    </font>
    <font>
      <b/>
      <sz val="11"/>
      <color theme="1"/>
      <name val="Calibri"/>
      <family val="2"/>
      <scheme val="minor"/>
    </font>
    <font>
      <b/>
      <sz val="16"/>
      <color theme="1"/>
      <name val="Calibri"/>
      <family val="2"/>
      <scheme val="minor"/>
    </font>
    <font>
      <sz val="15"/>
      <color theme="1"/>
      <name val="Calibri"/>
      <family val="2"/>
      <scheme val="minor"/>
    </font>
    <font>
      <b/>
      <sz val="15"/>
      <color theme="1"/>
      <name val="Calibri"/>
      <family val="2"/>
      <scheme val="minor"/>
    </font>
    <font>
      <sz val="11"/>
      <color theme="1"/>
      <name val="Calibri"/>
      <family val="2"/>
      <scheme val="minor"/>
    </font>
    <font>
      <u/>
      <sz val="11"/>
      <color theme="10"/>
      <name val="Calibri"/>
      <family val="2"/>
      <scheme val="minor"/>
    </font>
    <font>
      <u/>
      <sz val="12"/>
      <color theme="10"/>
      <name val="Calibri"/>
      <family val="2"/>
      <scheme val="minor"/>
    </font>
    <font>
      <b/>
      <sz val="10"/>
      <color theme="1"/>
      <name val="Calibri"/>
      <family val="2"/>
      <scheme val="minor"/>
    </font>
    <font>
      <sz val="15"/>
      <name val="Calibri"/>
      <family val="2"/>
      <scheme val="minor"/>
    </font>
    <font>
      <sz val="11"/>
      <name val="Calibri"/>
      <family val="2"/>
      <scheme val="minor"/>
    </font>
    <font>
      <b/>
      <sz val="11"/>
      <name val="Calibri"/>
      <family val="2"/>
      <scheme val="minor"/>
    </font>
    <font>
      <b/>
      <sz val="9"/>
      <name val="Calibri"/>
      <family val="2"/>
      <scheme val="minor"/>
    </font>
    <font>
      <b/>
      <sz val="14"/>
      <name val="Calibri"/>
      <family val="2"/>
      <scheme val="minor"/>
    </font>
    <font>
      <sz val="10"/>
      <name val="Arial"/>
      <family val="2"/>
    </font>
    <font>
      <sz val="12"/>
      <name val="Arial"/>
      <family val="2"/>
    </font>
    <font>
      <b/>
      <sz val="14"/>
      <color theme="1"/>
      <name val="Calibri"/>
      <family val="2"/>
      <scheme val="minor"/>
    </font>
    <font>
      <sz val="11"/>
      <color rgb="FF000000"/>
      <name val="Calibri"/>
      <family val="2"/>
      <scheme val="minor"/>
    </font>
    <font>
      <sz val="14"/>
      <color theme="1"/>
      <name val="Calibri"/>
      <family val="2"/>
      <scheme val="minor"/>
    </font>
    <font>
      <u/>
      <sz val="11"/>
      <color theme="9" tint="-0.499984740745262"/>
      <name val="Calibri"/>
      <family val="2"/>
      <scheme val="minor"/>
    </font>
    <font>
      <b/>
      <u/>
      <sz val="11"/>
      <color theme="9" tint="-0.499984740745262"/>
      <name val="Calibri"/>
      <family val="2"/>
      <scheme val="minor"/>
    </font>
    <font>
      <b/>
      <sz val="11"/>
      <color theme="9" tint="-0.249977111117893"/>
      <name val="Calibri"/>
      <family val="2"/>
      <scheme val="minor"/>
    </font>
    <font>
      <b/>
      <sz val="11"/>
      <color theme="5" tint="-0.249977111117893"/>
      <name val="Calibri"/>
      <family val="2"/>
      <scheme val="minor"/>
    </font>
    <font>
      <b/>
      <sz val="11"/>
      <color theme="4" tint="-0.249977111117893"/>
      <name val="Calibri"/>
      <family val="2"/>
      <scheme val="minor"/>
    </font>
    <font>
      <b/>
      <u/>
      <sz val="11"/>
      <color rgb="FF0070C0"/>
      <name val="Calibri"/>
      <family val="2"/>
      <scheme val="minor"/>
    </font>
    <font>
      <b/>
      <u/>
      <sz val="11"/>
      <color theme="5" tint="-0.249977111117893"/>
      <name val="Calibri"/>
      <family val="2"/>
      <scheme val="minor"/>
    </font>
    <font>
      <u/>
      <sz val="11"/>
      <color rgb="FF5E532C"/>
      <name val="Calibri"/>
      <family val="2"/>
      <scheme val="minor"/>
    </font>
    <font>
      <b/>
      <u/>
      <sz val="11"/>
      <color theme="4" tint="-0.249977111117893"/>
      <name val="Calibri"/>
      <family val="2"/>
      <scheme val="minor"/>
    </font>
    <font>
      <i/>
      <sz val="11"/>
      <color theme="1"/>
      <name val="Calibri"/>
      <family val="2"/>
      <scheme val="minor"/>
    </font>
    <font>
      <b/>
      <u/>
      <sz val="11"/>
      <color theme="7" tint="-0.249977111117893"/>
      <name val="Calibri"/>
      <family val="2"/>
      <scheme val="minor"/>
    </font>
    <font>
      <b/>
      <u/>
      <sz val="11"/>
      <color theme="1"/>
      <name val="Calibri"/>
      <family val="2"/>
      <scheme val="minor"/>
    </font>
    <font>
      <sz val="11"/>
      <color rgb="FF2D2D2D"/>
      <name val="Calibri"/>
      <family val="2"/>
    </font>
    <font>
      <sz val="11"/>
      <color theme="1"/>
      <name val="Calibri"/>
      <family val="2"/>
    </font>
    <font>
      <b/>
      <sz val="12"/>
      <color theme="1"/>
      <name val="Calibri"/>
      <family val="2"/>
      <scheme val="minor"/>
    </font>
    <font>
      <sz val="11"/>
      <color rgb="FF000000"/>
      <name val="Calibri"/>
      <scheme val="minor"/>
    </font>
    <font>
      <b/>
      <sz val="16"/>
      <name val="Calibri"/>
      <family val="2"/>
      <scheme val="minor"/>
    </font>
    <font>
      <sz val="11"/>
      <color rgb="FF000000"/>
      <name val="Calibri"/>
    </font>
    <font>
      <i/>
      <sz val="11"/>
      <color rgb="FF000000"/>
      <name val="Calibri"/>
    </font>
    <font>
      <b/>
      <sz val="10"/>
      <name val="Calibri"/>
      <family val="2"/>
      <scheme val="minor"/>
    </font>
    <font>
      <b/>
      <sz val="12"/>
      <name val="Calibri"/>
      <family val="2"/>
      <scheme val="minor"/>
    </font>
    <font>
      <sz val="12"/>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s>
  <borders count="197">
    <border>
      <left/>
      <right/>
      <top/>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style="medium">
        <color indexed="64"/>
      </top>
      <bottom style="medium">
        <color indexed="64"/>
      </bottom>
      <diagonal/>
    </border>
    <border>
      <left/>
      <right style="thin">
        <color indexed="64"/>
      </right>
      <top/>
      <bottom/>
      <diagonal/>
    </border>
    <border>
      <left/>
      <right style="double">
        <color indexed="64"/>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top/>
      <bottom/>
      <diagonal/>
    </border>
    <border>
      <left style="double">
        <color indexed="64"/>
      </left>
      <right/>
      <top style="medium">
        <color indexed="64"/>
      </top>
      <bottom/>
      <diagonal/>
    </border>
    <border>
      <left/>
      <right style="double">
        <color indexed="64"/>
      </right>
      <top style="medium">
        <color indexed="64"/>
      </top>
      <bottom/>
      <diagonal/>
    </border>
    <border>
      <left style="thin">
        <color indexed="64"/>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medium">
        <color indexed="64"/>
      </top>
      <bottom/>
      <diagonal/>
    </border>
    <border>
      <left/>
      <right/>
      <top style="thin">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double">
        <color indexed="64"/>
      </right>
      <top/>
      <bottom style="medium">
        <color indexed="64"/>
      </bottom>
      <diagonal/>
    </border>
    <border>
      <left style="double">
        <color indexed="64"/>
      </left>
      <right style="medium">
        <color indexed="64"/>
      </right>
      <top style="thin">
        <color indexed="64"/>
      </top>
      <bottom/>
      <diagonal/>
    </border>
    <border>
      <left style="medium">
        <color indexed="64"/>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double">
        <color indexed="64"/>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style="thin">
        <color indexed="64"/>
      </top>
      <bottom style="medium">
        <color indexed="64"/>
      </bottom>
      <diagonal/>
    </border>
    <border>
      <left style="medium">
        <color indexed="64"/>
      </left>
      <right style="double">
        <color indexed="64"/>
      </right>
      <top/>
      <bottom/>
      <diagonal/>
    </border>
    <border>
      <left style="thin">
        <color indexed="64"/>
      </left>
      <right/>
      <top style="thin">
        <color indexed="64"/>
      </top>
      <bottom/>
      <diagonal/>
    </border>
    <border>
      <left style="thin">
        <color indexed="64"/>
      </left>
      <right style="double">
        <color indexed="64"/>
      </right>
      <top/>
      <bottom style="medium">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indexed="64"/>
      </bottom>
      <diagonal/>
    </border>
    <border>
      <left style="double">
        <color indexed="64"/>
      </left>
      <right style="thin">
        <color indexed="64"/>
      </right>
      <top style="medium">
        <color rgb="FF000000"/>
      </top>
      <bottom style="medium">
        <color indexed="64"/>
      </bottom>
      <diagonal/>
    </border>
    <border>
      <left style="thin">
        <color indexed="64"/>
      </left>
      <right style="thin">
        <color indexed="64"/>
      </right>
      <top style="medium">
        <color rgb="FF000000"/>
      </top>
      <bottom style="medium">
        <color indexed="64"/>
      </bottom>
      <diagonal/>
    </border>
    <border>
      <left/>
      <right style="thin">
        <color indexed="64"/>
      </right>
      <top style="medium">
        <color rgb="FF000000"/>
      </top>
      <bottom style="medium">
        <color indexed="64"/>
      </bottom>
      <diagonal/>
    </border>
    <border>
      <left style="thin">
        <color indexed="64"/>
      </left>
      <right style="medium">
        <color rgb="FF000000"/>
      </right>
      <top style="medium">
        <color rgb="FF000000"/>
      </top>
      <bottom style="medium">
        <color indexed="64"/>
      </bottom>
      <diagonal/>
    </border>
    <border>
      <left style="medium">
        <color rgb="FF000000"/>
      </left>
      <right/>
      <top style="medium">
        <color indexed="64"/>
      </top>
      <bottom/>
      <diagonal/>
    </border>
    <border>
      <left/>
      <right style="medium">
        <color rgb="FF000000"/>
      </right>
      <top/>
      <bottom/>
      <diagonal/>
    </border>
    <border>
      <left style="medium">
        <color rgb="FF000000"/>
      </left>
      <right/>
      <top/>
      <bottom/>
      <diagonal/>
    </border>
    <border>
      <left style="thin">
        <color indexed="64"/>
      </left>
      <right style="medium">
        <color rgb="FF000000"/>
      </right>
      <top/>
      <bottom/>
      <diagonal/>
    </border>
    <border>
      <left style="medium">
        <color rgb="FF000000"/>
      </left>
      <right/>
      <top/>
      <bottom style="thin">
        <color indexed="64"/>
      </bottom>
      <diagonal/>
    </border>
    <border>
      <left style="thin">
        <color indexed="64"/>
      </left>
      <right style="medium">
        <color rgb="FF000000"/>
      </right>
      <top/>
      <bottom style="thin">
        <color indexed="64"/>
      </bottom>
      <diagonal/>
    </border>
    <border>
      <left style="medium">
        <color rgb="FF000000"/>
      </left>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style="medium">
        <color rgb="FF000000"/>
      </bottom>
      <diagonal/>
    </border>
    <border>
      <left style="double">
        <color indexed="64"/>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bottom style="medium">
        <color rgb="FF000000"/>
      </bottom>
      <diagonal/>
    </border>
    <border>
      <left style="double">
        <color indexed="64"/>
      </left>
      <right style="dashDotDot">
        <color indexed="64"/>
      </right>
      <top style="thin">
        <color indexed="64"/>
      </top>
      <bottom style="medium">
        <color indexed="64"/>
      </bottom>
      <diagonal/>
    </border>
    <border>
      <left style="dashDotDot">
        <color indexed="64"/>
      </left>
      <right style="dashDotDot">
        <color indexed="64"/>
      </right>
      <top style="thin">
        <color indexed="64"/>
      </top>
      <bottom style="medium">
        <color indexed="64"/>
      </bottom>
      <diagonal/>
    </border>
    <border>
      <left style="dashDotDot">
        <color indexed="64"/>
      </left>
      <right style="thin">
        <color indexed="64"/>
      </right>
      <top style="thin">
        <color indexed="64"/>
      </top>
      <bottom style="medium">
        <color indexed="64"/>
      </bottom>
      <diagonal/>
    </border>
    <border>
      <left style="double">
        <color indexed="64"/>
      </left>
      <right style="dashDotDot">
        <color indexed="64"/>
      </right>
      <top style="medium">
        <color indexed="64"/>
      </top>
      <bottom/>
      <diagonal/>
    </border>
    <border>
      <left style="dashDotDot">
        <color indexed="64"/>
      </left>
      <right style="dashDotDot">
        <color indexed="64"/>
      </right>
      <top style="medium">
        <color indexed="64"/>
      </top>
      <bottom/>
      <diagonal/>
    </border>
    <border>
      <left style="dashDotDot">
        <color indexed="64"/>
      </left>
      <right style="thin">
        <color indexed="64"/>
      </right>
      <top style="medium">
        <color indexed="64"/>
      </top>
      <bottom/>
      <diagonal/>
    </border>
    <border>
      <left style="double">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dashDotDot">
        <color indexed="64"/>
      </left>
      <right style="thin">
        <color indexed="64"/>
      </right>
      <top style="medium">
        <color indexed="64"/>
      </top>
      <bottom style="thin">
        <color indexed="64"/>
      </bottom>
      <diagonal/>
    </border>
    <border>
      <left style="double">
        <color indexed="64"/>
      </left>
      <right style="dashDotDot">
        <color indexed="64"/>
      </right>
      <top/>
      <bottom style="thin">
        <color indexed="64"/>
      </bottom>
      <diagonal/>
    </border>
    <border>
      <left style="dashDotDot">
        <color indexed="64"/>
      </left>
      <right style="dashDotDot">
        <color indexed="64"/>
      </right>
      <top/>
      <bottom style="thin">
        <color indexed="64"/>
      </bottom>
      <diagonal/>
    </border>
    <border>
      <left style="dashDotDot">
        <color indexed="64"/>
      </left>
      <right style="thin">
        <color indexed="64"/>
      </right>
      <top/>
      <bottom style="thin">
        <color indexed="64"/>
      </bottom>
      <diagonal/>
    </border>
    <border>
      <left style="double">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bottom style="medium">
        <color indexed="64"/>
      </bottom>
      <diagonal/>
    </border>
    <border>
      <left style="double">
        <color indexed="64"/>
      </left>
      <right style="dashDotDot">
        <color indexed="64"/>
      </right>
      <top style="thin">
        <color indexed="64"/>
      </top>
      <bottom/>
      <diagonal/>
    </border>
    <border>
      <left style="dashDotDot">
        <color indexed="64"/>
      </left>
      <right style="dashDotDot">
        <color indexed="64"/>
      </right>
      <top style="thin">
        <color indexed="64"/>
      </top>
      <bottom/>
      <diagonal/>
    </border>
    <border>
      <left style="dashDotDot">
        <color indexed="64"/>
      </left>
      <right style="thin">
        <color indexed="64"/>
      </right>
      <top/>
      <bottom/>
      <diagonal/>
    </border>
    <border>
      <left style="dashDotDot">
        <color indexed="64"/>
      </left>
      <right style="thin">
        <color indexed="64"/>
      </right>
      <top style="thin">
        <color indexed="64"/>
      </top>
      <bottom style="thin">
        <color indexed="64"/>
      </bottom>
      <diagonal/>
    </border>
    <border>
      <left style="thin">
        <color indexed="64"/>
      </left>
      <right style="dashDot">
        <color indexed="64"/>
      </right>
      <top style="thin">
        <color indexed="64"/>
      </top>
      <bottom style="medium">
        <color indexed="64"/>
      </bottom>
      <diagonal/>
    </border>
    <border>
      <left style="dashDot">
        <color indexed="64"/>
      </left>
      <right style="dashDot">
        <color indexed="64"/>
      </right>
      <top style="thin">
        <color indexed="64"/>
      </top>
      <bottom style="medium">
        <color indexed="64"/>
      </bottom>
      <diagonal/>
    </border>
    <border>
      <left style="dashDot">
        <color indexed="64"/>
      </left>
      <right style="thin">
        <color indexed="64"/>
      </right>
      <top style="thin">
        <color indexed="64"/>
      </top>
      <bottom style="medium">
        <color indexed="64"/>
      </bottom>
      <diagonal/>
    </border>
    <border>
      <left style="thin">
        <color indexed="64"/>
      </left>
      <right style="dashDot">
        <color indexed="64"/>
      </right>
      <top style="medium">
        <color indexed="64"/>
      </top>
      <bottom/>
      <diagonal/>
    </border>
    <border>
      <left style="dashDot">
        <color indexed="64"/>
      </left>
      <right style="dashDot">
        <color indexed="64"/>
      </right>
      <top style="medium">
        <color indexed="64"/>
      </top>
      <bottom/>
      <diagonal/>
    </border>
    <border>
      <left style="dashDot">
        <color indexed="64"/>
      </left>
      <right style="thin">
        <color indexed="64"/>
      </right>
      <top style="medium">
        <color indexed="64"/>
      </top>
      <bottom/>
      <diagonal/>
    </border>
    <border>
      <left style="thin">
        <color indexed="64"/>
      </left>
      <right style="dashDot">
        <color indexed="64"/>
      </right>
      <top style="medium">
        <color indexed="64"/>
      </top>
      <bottom style="thin">
        <color indexed="64"/>
      </bottom>
      <diagonal/>
    </border>
    <border>
      <left style="dashDot">
        <color indexed="64"/>
      </left>
      <right style="dashDot">
        <color indexed="64"/>
      </right>
      <top style="medium">
        <color indexed="64"/>
      </top>
      <bottom style="thin">
        <color indexed="64"/>
      </bottom>
      <diagonal/>
    </border>
    <border>
      <left style="dashDot">
        <color indexed="64"/>
      </left>
      <right style="thin">
        <color indexed="64"/>
      </right>
      <top style="medium">
        <color indexed="64"/>
      </top>
      <bottom style="thin">
        <color indexed="64"/>
      </bottom>
      <diagonal/>
    </border>
    <border>
      <left style="thin">
        <color indexed="64"/>
      </left>
      <right style="dashDot">
        <color indexed="64"/>
      </right>
      <top/>
      <bottom style="thin">
        <color indexed="64"/>
      </bottom>
      <diagonal/>
    </border>
    <border>
      <left style="dashDot">
        <color indexed="64"/>
      </left>
      <right style="dashDot">
        <color indexed="64"/>
      </right>
      <top/>
      <bottom style="thin">
        <color indexed="64"/>
      </bottom>
      <diagonal/>
    </border>
    <border>
      <left style="dashDot">
        <color indexed="64"/>
      </left>
      <right style="thin">
        <color indexed="64"/>
      </right>
      <top/>
      <bottom style="thin">
        <color indexed="64"/>
      </bottom>
      <diagonal/>
    </border>
    <border>
      <left style="thin">
        <color indexed="64"/>
      </left>
      <right style="dashDot">
        <color indexed="64"/>
      </right>
      <top style="thin">
        <color indexed="64"/>
      </top>
      <bottom style="thin">
        <color indexed="64"/>
      </bottom>
      <diagonal/>
    </border>
    <border>
      <left style="dashDot">
        <color indexed="64"/>
      </left>
      <right style="dashDot">
        <color indexed="64"/>
      </right>
      <top style="thin">
        <color indexed="64"/>
      </top>
      <bottom style="thin">
        <color indexed="64"/>
      </bottom>
      <diagonal/>
    </border>
    <border>
      <left style="dashDot">
        <color indexed="64"/>
      </left>
      <right style="thin">
        <color indexed="64"/>
      </right>
      <top style="thin">
        <color indexed="64"/>
      </top>
      <bottom style="thin">
        <color indexed="64"/>
      </bottom>
      <diagonal/>
    </border>
    <border>
      <left style="thin">
        <color indexed="64"/>
      </left>
      <right style="dashDot">
        <color indexed="64"/>
      </right>
      <top style="thin">
        <color indexed="64"/>
      </top>
      <bottom/>
      <diagonal/>
    </border>
    <border>
      <left style="dashDot">
        <color indexed="64"/>
      </left>
      <right style="dashDot">
        <color indexed="64"/>
      </right>
      <top style="thin">
        <color indexed="64"/>
      </top>
      <bottom/>
      <diagonal/>
    </border>
    <border>
      <left style="dashDot">
        <color indexed="64"/>
      </left>
      <right style="thin">
        <color indexed="64"/>
      </right>
      <top style="thin">
        <color indexed="64"/>
      </top>
      <bottom/>
      <diagonal/>
    </border>
    <border>
      <left style="thin">
        <color indexed="64"/>
      </left>
      <right style="dashDotDot">
        <color indexed="64"/>
      </right>
      <top style="thin">
        <color indexed="64"/>
      </top>
      <bottom style="medium">
        <color indexed="64"/>
      </bottom>
      <diagonal/>
    </border>
    <border>
      <left style="thin">
        <color indexed="64"/>
      </left>
      <right style="dashDotDot">
        <color indexed="64"/>
      </right>
      <top style="medium">
        <color indexed="64"/>
      </top>
      <bottom/>
      <diagonal/>
    </border>
    <border>
      <left style="thin">
        <color indexed="64"/>
      </left>
      <right style="dashDotDot">
        <color indexed="64"/>
      </right>
      <top style="medium">
        <color indexed="64"/>
      </top>
      <bottom style="thin">
        <color indexed="64"/>
      </bottom>
      <diagonal/>
    </border>
    <border>
      <left style="thin">
        <color indexed="64"/>
      </left>
      <right style="dashDotDot">
        <color indexed="64"/>
      </right>
      <top/>
      <bottom style="thin">
        <color indexed="64"/>
      </bottom>
      <diagonal/>
    </border>
    <border>
      <left style="thin">
        <color indexed="64"/>
      </left>
      <right style="dashDotDot">
        <color indexed="64"/>
      </right>
      <top style="thin">
        <color indexed="64"/>
      </top>
      <bottom style="thin">
        <color indexed="64"/>
      </bottom>
      <diagonal/>
    </border>
    <border>
      <left style="thin">
        <color indexed="64"/>
      </left>
      <right style="dashDotDot">
        <color indexed="64"/>
      </right>
      <top style="thin">
        <color indexed="64"/>
      </top>
      <bottom/>
      <diagonal/>
    </border>
    <border>
      <left style="dashDotDot">
        <color indexed="64"/>
      </left>
      <right style="thin">
        <color indexed="64"/>
      </right>
      <top style="thin">
        <color indexed="64"/>
      </top>
      <bottom/>
      <diagonal/>
    </border>
    <border>
      <left style="double">
        <color indexed="64"/>
      </left>
      <right style="dashDot">
        <color indexed="64"/>
      </right>
      <top style="thin">
        <color indexed="64"/>
      </top>
      <bottom style="medium">
        <color indexed="64"/>
      </bottom>
      <diagonal/>
    </border>
    <border>
      <left style="double">
        <color indexed="64"/>
      </left>
      <right style="dashDot">
        <color indexed="64"/>
      </right>
      <top style="medium">
        <color indexed="64"/>
      </top>
      <bottom/>
      <diagonal/>
    </border>
    <border>
      <left style="double">
        <color indexed="64"/>
      </left>
      <right style="dashDot">
        <color indexed="64"/>
      </right>
      <top style="medium">
        <color indexed="64"/>
      </top>
      <bottom style="thin">
        <color indexed="64"/>
      </bottom>
      <diagonal/>
    </border>
    <border>
      <left style="double">
        <color indexed="64"/>
      </left>
      <right style="dashDot">
        <color indexed="64"/>
      </right>
      <top/>
      <bottom style="thin">
        <color indexed="64"/>
      </bottom>
      <diagonal/>
    </border>
    <border>
      <left style="double">
        <color indexed="64"/>
      </left>
      <right style="dashDot">
        <color indexed="64"/>
      </right>
      <top style="thin">
        <color indexed="64"/>
      </top>
      <bottom style="thin">
        <color indexed="64"/>
      </bottom>
      <diagonal/>
    </border>
    <border>
      <left style="double">
        <color indexed="64"/>
      </left>
      <right style="dashDot">
        <color indexed="64"/>
      </right>
      <top style="thin">
        <color indexed="64"/>
      </top>
      <bottom/>
      <diagonal/>
    </border>
    <border>
      <left style="dashDot">
        <color indexed="64"/>
      </left>
      <right style="dashDot">
        <color indexed="64"/>
      </right>
      <top/>
      <bottom style="medium">
        <color indexed="64"/>
      </bottom>
      <diagonal/>
    </border>
    <border>
      <left style="double">
        <color indexed="64"/>
      </left>
      <right/>
      <top style="thin">
        <color indexed="64"/>
      </top>
      <bottom/>
      <diagonal/>
    </border>
    <border>
      <left/>
      <right/>
      <top style="medium">
        <color indexed="64"/>
      </top>
      <bottom style="medium">
        <color indexed="64"/>
      </bottom>
      <diagonal/>
    </border>
    <border>
      <left/>
      <right/>
      <top style="thin">
        <color indexed="64"/>
      </top>
      <bottom/>
      <diagonal/>
    </border>
    <border>
      <left style="double">
        <color indexed="64"/>
      </left>
      <right style="double">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medium">
        <color indexed="64"/>
      </right>
      <top/>
      <bottom/>
      <diagonal/>
    </border>
  </borders>
  <cellStyleXfs count="28">
    <xf numFmtId="0" fontId="0" fillId="0" borderId="0"/>
    <xf numFmtId="43" fontId="5" fillId="0" borderId="0" applyFont="0" applyFill="0" applyBorder="0" applyAlignment="0" applyProtection="0"/>
    <xf numFmtId="0" fontId="6" fillId="0" borderId="0" applyNumberForma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0" fontId="14" fillId="0" borderId="0"/>
    <xf numFmtId="0" fontId="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0" fontId="14" fillId="0" borderId="0"/>
    <xf numFmtId="9" fontId="15" fillId="0" borderId="0" applyFont="0" applyFill="0" applyBorder="0" applyAlignment="0" applyProtection="0"/>
    <xf numFmtId="9" fontId="15" fillId="0" borderId="0" applyFont="0" applyFill="0" applyBorder="0" applyAlignment="0" applyProtection="0"/>
    <xf numFmtId="0" fontId="14" fillId="0" borderId="0"/>
    <xf numFmtId="43" fontId="5" fillId="0" borderId="0" applyFont="0" applyFill="0" applyBorder="0" applyAlignment="0" applyProtection="0"/>
    <xf numFmtId="0" fontId="14" fillId="0" borderId="0"/>
    <xf numFmtId="0" fontId="5" fillId="0" borderId="0"/>
    <xf numFmtId="0" fontId="14" fillId="0" borderId="0"/>
    <xf numFmtId="43" fontId="14" fillId="0" borderId="0" applyFont="0" applyFill="0" applyBorder="0" applyAlignment="0" applyProtection="0"/>
    <xf numFmtId="0" fontId="17" fillId="0" borderId="0"/>
    <xf numFmtId="0" fontId="17" fillId="0" borderId="0"/>
    <xf numFmtId="0" fontId="5" fillId="0" borderId="0"/>
    <xf numFmtId="9" fontId="5" fillId="0" borderId="0" applyFont="0" applyFill="0" applyBorder="0" applyAlignment="0" applyProtection="0"/>
  </cellStyleXfs>
  <cellXfs count="799">
    <xf numFmtId="0" fontId="0" fillId="0" borderId="0" xfId="0"/>
    <xf numFmtId="3" fontId="0" fillId="0" borderId="0" xfId="0" applyNumberFormat="1"/>
    <xf numFmtId="0" fontId="2" fillId="0" borderId="0" xfId="0" applyFont="1"/>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1" fillId="2" borderId="10" xfId="0" applyFont="1" applyFill="1" applyBorder="1" applyAlignment="1">
      <alignment horizontal="center" wrapText="1"/>
    </xf>
    <xf numFmtId="0" fontId="0" fillId="0" borderId="13" xfId="0" applyBorder="1"/>
    <xf numFmtId="3" fontId="0" fillId="0" borderId="14" xfId="0" applyNumberFormat="1" applyBorder="1" applyAlignment="1">
      <alignment horizontal="right"/>
    </xf>
    <xf numFmtId="0" fontId="3" fillId="0" borderId="0" xfId="0" applyFont="1"/>
    <xf numFmtId="0" fontId="4" fillId="0" borderId="0" xfId="0" applyFont="1"/>
    <xf numFmtId="3" fontId="0" fillId="0" borderId="11" xfId="0" applyNumberFormat="1" applyBorder="1"/>
    <xf numFmtId="3" fontId="0" fillId="4" borderId="15" xfId="0" applyNumberFormat="1" applyFill="1" applyBorder="1"/>
    <xf numFmtId="3" fontId="0" fillId="4" borderId="7" xfId="0" applyNumberFormat="1" applyFill="1" applyBorder="1"/>
    <xf numFmtId="164" fontId="0" fillId="0" borderId="15" xfId="0" applyNumberFormat="1" applyBorder="1"/>
    <xf numFmtId="3" fontId="0" fillId="0" borderId="15" xfId="0" applyNumberFormat="1" applyBorder="1" applyAlignment="1">
      <alignment horizontal="right"/>
    </xf>
    <xf numFmtId="3" fontId="0" fillId="0" borderId="17" xfId="0" applyNumberFormat="1" applyBorder="1" applyAlignment="1">
      <alignment horizontal="right"/>
    </xf>
    <xf numFmtId="0" fontId="7" fillId="0" borderId="0" xfId="2" applyFont="1"/>
    <xf numFmtId="3" fontId="0" fillId="4" borderId="33" xfId="0" applyNumberFormat="1" applyFill="1" applyBorder="1"/>
    <xf numFmtId="3" fontId="0" fillId="4" borderId="9" xfId="0" applyNumberFormat="1" applyFill="1" applyBorder="1"/>
    <xf numFmtId="3" fontId="0" fillId="0" borderId="16" xfId="0" applyNumberFormat="1" applyBorder="1" applyAlignment="1">
      <alignment horizontal="right"/>
    </xf>
    <xf numFmtId="0" fontId="9" fillId="0" borderId="0" xfId="0" applyFont="1"/>
    <xf numFmtId="0" fontId="10" fillId="0" borderId="0" xfId="0" applyFont="1"/>
    <xf numFmtId="0" fontId="11" fillId="0" borderId="0" xfId="0" applyFont="1"/>
    <xf numFmtId="3" fontId="10" fillId="0" borderId="34" xfId="0" applyNumberFormat="1" applyFont="1" applyBorder="1"/>
    <xf numFmtId="3" fontId="10" fillId="0" borderId="11" xfId="0" applyNumberFormat="1" applyFont="1" applyBorder="1"/>
    <xf numFmtId="3" fontId="10" fillId="0" borderId="12" xfId="0" applyNumberFormat="1" applyFont="1" applyBorder="1"/>
    <xf numFmtId="3" fontId="10" fillId="0" borderId="33" xfId="0" applyNumberFormat="1" applyFont="1" applyBorder="1"/>
    <xf numFmtId="3" fontId="10" fillId="0" borderId="15" xfId="0" applyNumberFormat="1" applyFont="1" applyBorder="1"/>
    <xf numFmtId="3" fontId="10" fillId="0" borderId="17" xfId="0" applyNumberFormat="1" applyFont="1" applyBorder="1"/>
    <xf numFmtId="3" fontId="11" fillId="3" borderId="9" xfId="0" applyNumberFormat="1" applyFont="1" applyFill="1" applyBorder="1"/>
    <xf numFmtId="3" fontId="11" fillId="3" borderId="7" xfId="0" applyNumberFormat="1" applyFont="1" applyFill="1" applyBorder="1"/>
    <xf numFmtId="3" fontId="11" fillId="3" borderId="10" xfId="0" applyNumberFormat="1" applyFont="1" applyFill="1" applyBorder="1"/>
    <xf numFmtId="3" fontId="11" fillId="0" borderId="0" xfId="0" applyNumberFormat="1" applyFont="1"/>
    <xf numFmtId="3" fontId="11" fillId="0" borderId="24" xfId="0" applyNumberFormat="1" applyFont="1" applyBorder="1"/>
    <xf numFmtId="0" fontId="10" fillId="0" borderId="0" xfId="0" applyFont="1" applyAlignment="1">
      <alignment vertical="top"/>
    </xf>
    <xf numFmtId="3" fontId="10" fillId="0" borderId="32" xfId="0" applyNumberFormat="1" applyFont="1" applyBorder="1"/>
    <xf numFmtId="3" fontId="10" fillId="0" borderId="52" xfId="0" applyNumberFormat="1" applyFont="1" applyBorder="1"/>
    <xf numFmtId="3" fontId="11" fillId="3" borderId="53" xfId="0" applyNumberFormat="1" applyFont="1" applyFill="1" applyBorder="1"/>
    <xf numFmtId="0" fontId="10" fillId="7" borderId="48" xfId="0" applyFont="1" applyFill="1" applyBorder="1"/>
    <xf numFmtId="3" fontId="10" fillId="7" borderId="47" xfId="0" applyNumberFormat="1" applyFont="1" applyFill="1" applyBorder="1"/>
    <xf numFmtId="0" fontId="10" fillId="7" borderId="47" xfId="0" applyFont="1" applyFill="1" applyBorder="1"/>
    <xf numFmtId="0" fontId="0" fillId="2" borderId="47" xfId="0" applyFill="1" applyBorder="1"/>
    <xf numFmtId="0" fontId="0" fillId="0" borderId="30" xfId="0" applyBorder="1"/>
    <xf numFmtId="0" fontId="0" fillId="0" borderId="30" xfId="0" applyBorder="1" applyAlignment="1">
      <alignment horizontal="left"/>
    </xf>
    <xf numFmtId="0" fontId="0" fillId="0" borderId="13" xfId="0" applyBorder="1" applyAlignment="1">
      <alignment horizontal="left"/>
    </xf>
    <xf numFmtId="3" fontId="1" fillId="5" borderId="55" xfId="0" applyNumberFormat="1" applyFont="1" applyFill="1" applyBorder="1"/>
    <xf numFmtId="3" fontId="0" fillId="4" borderId="14" xfId="0" applyNumberFormat="1" applyFill="1" applyBorder="1"/>
    <xf numFmtId="3" fontId="0" fillId="4" borderId="6" xfId="0" applyNumberFormat="1" applyFill="1" applyBorder="1"/>
    <xf numFmtId="3" fontId="0" fillId="0" borderId="14" xfId="0" applyNumberFormat="1" applyBorder="1"/>
    <xf numFmtId="0" fontId="0" fillId="0" borderId="5" xfId="0" applyBorder="1"/>
    <xf numFmtId="3" fontId="0" fillId="0" borderId="6" xfId="0" applyNumberFormat="1" applyBorder="1" applyAlignment="1">
      <alignment horizontal="right"/>
    </xf>
    <xf numFmtId="3" fontId="10" fillId="0" borderId="63" xfId="0" applyNumberFormat="1" applyFont="1" applyBorder="1"/>
    <xf numFmtId="3" fontId="10" fillId="0" borderId="64" xfId="0" applyNumberFormat="1" applyFont="1" applyBorder="1"/>
    <xf numFmtId="3" fontId="11" fillId="3" borderId="44" xfId="0" applyNumberFormat="1" applyFont="1" applyFill="1" applyBorder="1"/>
    <xf numFmtId="3" fontId="11" fillId="0" borderId="36" xfId="0" applyNumberFormat="1" applyFont="1" applyBorder="1"/>
    <xf numFmtId="3" fontId="11" fillId="0" borderId="55" xfId="0" applyNumberFormat="1" applyFont="1" applyBorder="1"/>
    <xf numFmtId="0" fontId="10" fillId="7" borderId="56" xfId="0" applyFont="1" applyFill="1" applyBorder="1"/>
    <xf numFmtId="0" fontId="1" fillId="6" borderId="30" xfId="0" applyFont="1" applyFill="1" applyBorder="1" applyAlignment="1">
      <alignment horizontal="left"/>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0" fontId="8" fillId="2" borderId="10" xfId="0" applyFont="1" applyFill="1" applyBorder="1" applyAlignment="1">
      <alignment horizontal="center" wrapText="1"/>
    </xf>
    <xf numFmtId="0" fontId="8" fillId="2" borderId="9" xfId="0" applyFont="1" applyFill="1" applyBorder="1" applyAlignment="1">
      <alignment horizontal="center" wrapText="1"/>
    </xf>
    <xf numFmtId="0" fontId="8" fillId="2" borderId="8" xfId="0" applyFont="1" applyFill="1" applyBorder="1" applyAlignment="1">
      <alignment horizontal="center" wrapText="1"/>
    </xf>
    <xf numFmtId="0" fontId="1" fillId="0" borderId="0" xfId="0" applyFont="1"/>
    <xf numFmtId="3" fontId="0" fillId="5" borderId="0" xfId="0" applyNumberFormat="1" applyFill="1"/>
    <xf numFmtId="3" fontId="1" fillId="5" borderId="0" xfId="0" applyNumberFormat="1" applyFont="1" applyFill="1"/>
    <xf numFmtId="3" fontId="0" fillId="0" borderId="15" xfId="0" applyNumberFormat="1" applyBorder="1"/>
    <xf numFmtId="0" fontId="16" fillId="0" borderId="0" xfId="0" applyFont="1"/>
    <xf numFmtId="0" fontId="18" fillId="0" borderId="0" xfId="0" applyFont="1"/>
    <xf numFmtId="0" fontId="13" fillId="0" borderId="0" xfId="0" applyFont="1"/>
    <xf numFmtId="0" fontId="0" fillId="0" borderId="0" xfId="0" applyAlignment="1">
      <alignment wrapText="1"/>
    </xf>
    <xf numFmtId="0" fontId="8" fillId="2" borderId="14" xfId="0" applyFont="1" applyFill="1" applyBorder="1" applyAlignment="1">
      <alignment horizontal="center" wrapText="1"/>
    </xf>
    <xf numFmtId="0" fontId="8" fillId="2" borderId="15" xfId="0" applyFont="1" applyFill="1" applyBorder="1" applyAlignment="1">
      <alignment horizontal="center" wrapText="1"/>
    </xf>
    <xf numFmtId="0" fontId="8" fillId="2" borderId="16" xfId="0" applyFont="1" applyFill="1" applyBorder="1" applyAlignment="1">
      <alignment horizontal="center" wrapText="1"/>
    </xf>
    <xf numFmtId="0" fontId="8" fillId="2" borderId="33" xfId="0" applyFont="1" applyFill="1" applyBorder="1" applyAlignment="1">
      <alignment horizontal="center" wrapText="1"/>
    </xf>
    <xf numFmtId="0" fontId="1" fillId="6" borderId="13" xfId="0" applyFont="1" applyFill="1" applyBorder="1" applyAlignment="1">
      <alignment horizontal="left"/>
    </xf>
    <xf numFmtId="165" fontId="0" fillId="0" borderId="13" xfId="0" applyNumberFormat="1" applyBorder="1"/>
    <xf numFmtId="165" fontId="0" fillId="0" borderId="5" xfId="0" applyNumberFormat="1" applyBorder="1"/>
    <xf numFmtId="0" fontId="8" fillId="2" borderId="58" xfId="0" applyFont="1" applyFill="1" applyBorder="1" applyAlignment="1">
      <alignment horizontal="center" wrapText="1"/>
    </xf>
    <xf numFmtId="0" fontId="2" fillId="0" borderId="0" xfId="26" applyFont="1"/>
    <xf numFmtId="0" fontId="3" fillId="0" borderId="0" xfId="26" applyFont="1"/>
    <xf numFmtId="0" fontId="4" fillId="0" borderId="0" xfId="26" applyFont="1"/>
    <xf numFmtId="0" fontId="5" fillId="0" borderId="0" xfId="26"/>
    <xf numFmtId="0" fontId="1" fillId="2" borderId="6" xfId="26" applyFont="1" applyFill="1" applyBorder="1" applyAlignment="1">
      <alignment horizontal="center" wrapText="1"/>
    </xf>
    <xf numFmtId="0" fontId="1" fillId="2" borderId="7" xfId="26" applyFont="1" applyFill="1" applyBorder="1" applyAlignment="1">
      <alignment horizontal="center" wrapText="1"/>
    </xf>
    <xf numFmtId="3" fontId="1" fillId="5" borderId="55" xfId="26" applyNumberFormat="1" applyFont="1" applyFill="1" applyBorder="1"/>
    <xf numFmtId="3" fontId="5" fillId="4" borderId="15" xfId="26" applyNumberFormat="1" applyFill="1" applyBorder="1"/>
    <xf numFmtId="3" fontId="5" fillId="0" borderId="15" xfId="26" applyNumberFormat="1" applyBorder="1"/>
    <xf numFmtId="3" fontId="5" fillId="0" borderId="0" xfId="26" applyNumberFormat="1"/>
    <xf numFmtId="0" fontId="1" fillId="0" borderId="70" xfId="0" applyFont="1" applyBorder="1"/>
    <xf numFmtId="0" fontId="6" fillId="0" borderId="0" xfId="2"/>
    <xf numFmtId="0" fontId="0" fillId="0" borderId="22" xfId="0" applyBorder="1"/>
    <xf numFmtId="3" fontId="0" fillId="0" borderId="7" xfId="0" applyNumberFormat="1" applyBorder="1"/>
    <xf numFmtId="3" fontId="0" fillId="0" borderId="33" xfId="0" applyNumberFormat="1" applyBorder="1"/>
    <xf numFmtId="3" fontId="0" fillId="0" borderId="10" xfId="0" applyNumberFormat="1" applyBorder="1"/>
    <xf numFmtId="3" fontId="0" fillId="0" borderId="8" xfId="0" applyNumberFormat="1" applyBorder="1"/>
    <xf numFmtId="3" fontId="0" fillId="0" borderId="9" xfId="0" applyNumberFormat="1" applyBorder="1"/>
    <xf numFmtId="0" fontId="1" fillId="0" borderId="69" xfId="0" applyFont="1" applyBorder="1"/>
    <xf numFmtId="0" fontId="21" fillId="0" borderId="0" xfId="0" applyFont="1"/>
    <xf numFmtId="0" fontId="20" fillId="0" borderId="0" xfId="2" applyFont="1" applyFill="1" applyBorder="1"/>
    <xf numFmtId="0" fontId="1" fillId="0" borderId="0" xfId="0" applyFont="1" applyAlignment="1">
      <alignment wrapText="1"/>
    </xf>
    <xf numFmtId="0" fontId="22" fillId="0" borderId="0" xfId="0" applyFont="1"/>
    <xf numFmtId="0" fontId="23" fillId="0" borderId="0" xfId="0" applyFont="1"/>
    <xf numFmtId="0" fontId="24" fillId="0" borderId="0" xfId="2" applyFont="1" applyFill="1" applyBorder="1"/>
    <xf numFmtId="0" fontId="25" fillId="0" borderId="0" xfId="2" applyFont="1" applyFill="1" applyBorder="1"/>
    <xf numFmtId="0" fontId="1" fillId="2" borderId="74" xfId="0" applyFont="1" applyFill="1" applyBorder="1" applyAlignment="1">
      <alignment horizontal="center" wrapText="1"/>
    </xf>
    <xf numFmtId="0" fontId="1" fillId="2" borderId="79" xfId="0" applyFont="1" applyFill="1" applyBorder="1" applyAlignment="1">
      <alignment horizontal="center" wrapText="1"/>
    </xf>
    <xf numFmtId="0" fontId="1" fillId="2" borderId="75" xfId="0" applyFont="1" applyFill="1" applyBorder="1" applyAlignment="1">
      <alignment horizontal="center" wrapText="1"/>
    </xf>
    <xf numFmtId="3" fontId="1" fillId="5" borderId="23" xfId="0" applyNumberFormat="1" applyFont="1" applyFill="1" applyBorder="1" applyAlignment="1">
      <alignment wrapText="1"/>
    </xf>
    <xf numFmtId="3" fontId="0" fillId="0" borderId="25" xfId="0" applyNumberFormat="1" applyBorder="1"/>
    <xf numFmtId="0" fontId="26" fillId="0" borderId="0" xfId="2" applyFont="1"/>
    <xf numFmtId="0" fontId="19" fillId="0" borderId="0" xfId="2" applyFont="1" applyBorder="1" applyAlignment="1"/>
    <xf numFmtId="0" fontId="20" fillId="0" borderId="0" xfId="2" applyFont="1" applyAlignment="1"/>
    <xf numFmtId="0" fontId="1" fillId="2" borderId="10" xfId="26" applyFont="1" applyFill="1" applyBorder="1" applyAlignment="1">
      <alignment horizontal="center" wrapText="1"/>
    </xf>
    <xf numFmtId="0" fontId="1" fillId="2" borderId="45" xfId="26" applyFont="1" applyFill="1" applyBorder="1" applyAlignment="1">
      <alignment horizontal="center" wrapText="1"/>
    </xf>
    <xf numFmtId="0" fontId="1" fillId="2" borderId="8" xfId="26" applyFont="1" applyFill="1" applyBorder="1" applyAlignment="1">
      <alignment horizontal="center" wrapText="1"/>
    </xf>
    <xf numFmtId="165" fontId="5" fillId="0" borderId="0" xfId="26" applyNumberFormat="1"/>
    <xf numFmtId="3" fontId="0" fillId="0" borderId="61" xfId="0" applyNumberFormat="1" applyBorder="1"/>
    <xf numFmtId="0" fontId="1" fillId="2" borderId="45" xfId="0" applyFont="1" applyFill="1" applyBorder="1" applyAlignment="1">
      <alignment horizontal="center" wrapText="1"/>
    </xf>
    <xf numFmtId="0" fontId="8" fillId="2" borderId="17" xfId="0" applyFont="1" applyFill="1" applyBorder="1" applyAlignment="1">
      <alignment horizontal="center" wrapText="1"/>
    </xf>
    <xf numFmtId="3" fontId="0" fillId="0" borderId="7" xfId="0" applyNumberFormat="1" applyBorder="1" applyAlignment="1">
      <alignment horizontal="right"/>
    </xf>
    <xf numFmtId="3" fontId="1" fillId="6" borderId="14" xfId="0" applyNumberFormat="1" applyFont="1" applyFill="1" applyBorder="1" applyAlignment="1">
      <alignment horizontal="right" wrapText="1"/>
    </xf>
    <xf numFmtId="3" fontId="1" fillId="6" borderId="15" xfId="0" applyNumberFormat="1" applyFont="1" applyFill="1" applyBorder="1" applyAlignment="1">
      <alignment horizontal="right" wrapText="1"/>
    </xf>
    <xf numFmtId="3" fontId="1" fillId="6" borderId="58" xfId="0" applyNumberFormat="1" applyFont="1" applyFill="1" applyBorder="1" applyAlignment="1">
      <alignment horizontal="right" wrapText="1"/>
    </xf>
    <xf numFmtId="3" fontId="1" fillId="6" borderId="16" xfId="0" applyNumberFormat="1" applyFont="1" applyFill="1" applyBorder="1" applyAlignment="1">
      <alignment horizontal="right" wrapText="1"/>
    </xf>
    <xf numFmtId="3" fontId="1" fillId="6" borderId="33" xfId="0" applyNumberFormat="1" applyFont="1" applyFill="1" applyBorder="1" applyAlignment="1">
      <alignment horizontal="right" wrapText="1"/>
    </xf>
    <xf numFmtId="3" fontId="1" fillId="6" borderId="17" xfId="0" applyNumberFormat="1" applyFont="1" applyFill="1" applyBorder="1" applyAlignment="1">
      <alignment horizontal="right" wrapText="1"/>
    </xf>
    <xf numFmtId="3" fontId="0" fillId="4" borderId="14" xfId="0" applyNumberFormat="1" applyFill="1" applyBorder="1" applyAlignment="1">
      <alignment horizontal="right"/>
    </xf>
    <xf numFmtId="3" fontId="0" fillId="4" borderId="15" xfId="0" applyNumberFormat="1" applyFill="1" applyBorder="1" applyAlignment="1">
      <alignment horizontal="right"/>
    </xf>
    <xf numFmtId="3" fontId="0" fillId="4" borderId="58" xfId="0" applyNumberFormat="1" applyFill="1" applyBorder="1" applyAlignment="1">
      <alignment horizontal="right"/>
    </xf>
    <xf numFmtId="3" fontId="0" fillId="4" borderId="33" xfId="0" applyNumberFormat="1" applyFill="1" applyBorder="1" applyAlignment="1">
      <alignment horizontal="right"/>
    </xf>
    <xf numFmtId="3" fontId="0" fillId="4" borderId="17" xfId="0" applyNumberFormat="1" applyFill="1" applyBorder="1" applyAlignment="1">
      <alignment horizontal="right"/>
    </xf>
    <xf numFmtId="3" fontId="0" fillId="4" borderId="6" xfId="0" applyNumberFormat="1" applyFill="1" applyBorder="1" applyAlignment="1">
      <alignment horizontal="right"/>
    </xf>
    <xf numFmtId="3" fontId="0" fillId="4" borderId="7" xfId="0" applyNumberFormat="1" applyFill="1" applyBorder="1" applyAlignment="1">
      <alignment horizontal="right"/>
    </xf>
    <xf numFmtId="3" fontId="0" fillId="4" borderId="45" xfId="0" applyNumberFormat="1" applyFill="1" applyBorder="1" applyAlignment="1">
      <alignment horizontal="right"/>
    </xf>
    <xf numFmtId="3" fontId="0" fillId="0" borderId="8" xfId="0" applyNumberFormat="1" applyBorder="1" applyAlignment="1">
      <alignment horizontal="right"/>
    </xf>
    <xf numFmtId="3" fontId="0" fillId="4" borderId="9" xfId="0" applyNumberFormat="1" applyFill="1" applyBorder="1" applyAlignment="1">
      <alignment horizontal="right"/>
    </xf>
    <xf numFmtId="3" fontId="0" fillId="4" borderId="10" xfId="0" applyNumberFormat="1" applyFill="1" applyBorder="1" applyAlignment="1">
      <alignment horizontal="right"/>
    </xf>
    <xf numFmtId="0" fontId="1" fillId="5" borderId="68" xfId="0" applyFont="1" applyFill="1" applyBorder="1" applyAlignment="1">
      <alignment horizontal="left"/>
    </xf>
    <xf numFmtId="0" fontId="1" fillId="5" borderId="69" xfId="0" applyFont="1" applyFill="1" applyBorder="1" applyAlignment="1">
      <alignment horizontal="left"/>
    </xf>
    <xf numFmtId="0" fontId="1" fillId="5" borderId="37" xfId="0" applyFont="1" applyFill="1" applyBorder="1" applyAlignment="1">
      <alignment horizontal="center" wrapText="1"/>
    </xf>
    <xf numFmtId="0" fontId="1" fillId="2" borderId="85" xfId="0" applyFont="1" applyFill="1" applyBorder="1" applyAlignment="1">
      <alignment horizontal="center" wrapText="1"/>
    </xf>
    <xf numFmtId="3" fontId="0" fillId="0" borderId="6" xfId="0" applyNumberFormat="1" applyBorder="1"/>
    <xf numFmtId="3" fontId="0" fillId="0" borderId="86" xfId="0" applyNumberFormat="1" applyBorder="1" applyAlignment="1">
      <alignment vertical="center" wrapText="1"/>
    </xf>
    <xf numFmtId="0" fontId="20" fillId="0" borderId="0" xfId="2" applyFont="1" applyFill="1"/>
    <xf numFmtId="0" fontId="27" fillId="0" borderId="0" xfId="2" applyFont="1" applyFill="1" applyBorder="1"/>
    <xf numFmtId="0" fontId="25" fillId="0" borderId="0" xfId="2" applyFont="1" applyFill="1"/>
    <xf numFmtId="0" fontId="20" fillId="0" borderId="0" xfId="2" applyFont="1" applyFill="1" applyAlignment="1"/>
    <xf numFmtId="0" fontId="28" fillId="0" borderId="0" xfId="0" applyFont="1"/>
    <xf numFmtId="0" fontId="1" fillId="2" borderId="87" xfId="0" applyFont="1" applyFill="1" applyBorder="1" applyAlignment="1">
      <alignment horizontal="center" wrapText="1"/>
    </xf>
    <xf numFmtId="0" fontId="1" fillId="5" borderId="31" xfId="0" applyFont="1" applyFill="1" applyBorder="1" applyAlignment="1">
      <alignment horizontal="center" wrapText="1"/>
    </xf>
    <xf numFmtId="0" fontId="1" fillId="5" borderId="66" xfId="0" applyFont="1" applyFill="1" applyBorder="1" applyAlignment="1">
      <alignment horizontal="center" wrapText="1"/>
    </xf>
    <xf numFmtId="0" fontId="1" fillId="5" borderId="88" xfId="0" applyFont="1" applyFill="1" applyBorder="1" applyAlignment="1">
      <alignment horizontal="center" wrapText="1"/>
    </xf>
    <xf numFmtId="0" fontId="1" fillId="5" borderId="72" xfId="0" applyFont="1" applyFill="1" applyBorder="1" applyAlignment="1">
      <alignment horizontal="center" wrapText="1"/>
    </xf>
    <xf numFmtId="0" fontId="1" fillId="5" borderId="81" xfId="0" applyFont="1" applyFill="1" applyBorder="1" applyAlignment="1">
      <alignment horizontal="center" wrapText="1"/>
    </xf>
    <xf numFmtId="0" fontId="1" fillId="5" borderId="76" xfId="0" applyFont="1" applyFill="1" applyBorder="1" applyAlignment="1">
      <alignment horizontal="center" wrapText="1"/>
    </xf>
    <xf numFmtId="0" fontId="1" fillId="5" borderId="0" xfId="0" applyFont="1" applyFill="1" applyAlignment="1">
      <alignment horizontal="center" wrapText="1"/>
    </xf>
    <xf numFmtId="0" fontId="1" fillId="5" borderId="73" xfId="0" applyFont="1" applyFill="1" applyBorder="1" applyAlignment="1">
      <alignment horizontal="center" wrapText="1"/>
    </xf>
    <xf numFmtId="0" fontId="1" fillId="5" borderId="41" xfId="0" applyFont="1" applyFill="1" applyBorder="1" applyAlignment="1">
      <alignment horizontal="center" wrapText="1"/>
    </xf>
    <xf numFmtId="3" fontId="5" fillId="4" borderId="15" xfId="26" applyNumberFormat="1" applyFill="1" applyBorder="1" applyAlignment="1">
      <alignment horizontal="center"/>
    </xf>
    <xf numFmtId="3" fontId="5" fillId="0" borderId="15" xfId="26" applyNumberFormat="1" applyBorder="1" applyAlignment="1">
      <alignment horizontal="center"/>
    </xf>
    <xf numFmtId="3" fontId="0" fillId="0" borderId="71" xfId="0" applyNumberFormat="1" applyBorder="1"/>
    <xf numFmtId="3" fontId="0" fillId="0" borderId="20" xfId="0" applyNumberFormat="1" applyBorder="1"/>
    <xf numFmtId="3" fontId="0" fillId="0" borderId="21" xfId="0" applyNumberFormat="1" applyBorder="1"/>
    <xf numFmtId="3" fontId="0" fillId="0" borderId="29" xfId="0" applyNumberFormat="1" applyBorder="1"/>
    <xf numFmtId="3" fontId="5" fillId="0" borderId="0" xfId="26" applyNumberFormat="1" applyAlignment="1">
      <alignment horizontal="center"/>
    </xf>
    <xf numFmtId="0" fontId="1" fillId="0" borderId="89" xfId="0" applyFont="1" applyBorder="1"/>
    <xf numFmtId="3" fontId="0" fillId="0" borderId="16" xfId="0" applyNumberFormat="1" applyBorder="1"/>
    <xf numFmtId="3" fontId="0" fillId="0" borderId="17" xfId="0" applyNumberFormat="1" applyBorder="1"/>
    <xf numFmtId="3" fontId="5" fillId="4" borderId="54" xfId="26" applyNumberFormat="1" applyFill="1" applyBorder="1"/>
    <xf numFmtId="3" fontId="5" fillId="4" borderId="34" xfId="26" applyNumberFormat="1" applyFill="1" applyBorder="1"/>
    <xf numFmtId="3" fontId="5" fillId="4" borderId="11" xfId="26" applyNumberFormat="1" applyFill="1" applyBorder="1"/>
    <xf numFmtId="3" fontId="5" fillId="4" borderId="40" xfId="26" applyNumberFormat="1" applyFill="1" applyBorder="1"/>
    <xf numFmtId="3" fontId="5" fillId="4" borderId="14" xfId="26" applyNumberFormat="1" applyFill="1" applyBorder="1"/>
    <xf numFmtId="3" fontId="5" fillId="4" borderId="33" xfId="26" applyNumberFormat="1" applyFill="1" applyBorder="1"/>
    <xf numFmtId="3" fontId="5" fillId="4" borderId="16" xfId="26" applyNumberFormat="1" applyFill="1" applyBorder="1"/>
    <xf numFmtId="3" fontId="5" fillId="4" borderId="7" xfId="26" applyNumberFormat="1" applyFill="1" applyBorder="1"/>
    <xf numFmtId="3" fontId="5" fillId="0" borderId="7" xfId="26" applyNumberFormat="1" applyBorder="1"/>
    <xf numFmtId="3" fontId="5" fillId="0" borderId="35" xfId="26" applyNumberFormat="1" applyBorder="1"/>
    <xf numFmtId="3" fontId="5" fillId="0" borderId="58" xfId="26" applyNumberFormat="1" applyBorder="1"/>
    <xf numFmtId="165" fontId="10" fillId="0" borderId="34" xfId="9" applyNumberFormat="1" applyFont="1" applyFill="1" applyBorder="1" applyAlignment="1">
      <alignment horizontal="right"/>
    </xf>
    <xf numFmtId="165" fontId="10" fillId="0" borderId="33" xfId="9" applyNumberFormat="1" applyFont="1" applyFill="1" applyBorder="1" applyAlignment="1">
      <alignment horizontal="right"/>
    </xf>
    <xf numFmtId="165" fontId="10" fillId="0" borderId="17" xfId="9" applyNumberFormat="1" applyFont="1" applyFill="1" applyBorder="1" applyAlignment="1">
      <alignment horizontal="right"/>
    </xf>
    <xf numFmtId="0" fontId="0" fillId="0" borderId="15" xfId="0" applyBorder="1"/>
    <xf numFmtId="0" fontId="0" fillId="0" borderId="33" xfId="0" applyBorder="1" applyAlignment="1">
      <alignment horizontal="center"/>
    </xf>
    <xf numFmtId="3" fontId="0" fillId="0" borderId="66" xfId="0" applyNumberFormat="1" applyBorder="1"/>
    <xf numFmtId="3" fontId="0" fillId="0" borderId="90" xfId="0" applyNumberFormat="1" applyBorder="1" applyAlignment="1">
      <alignment vertical="center" wrapText="1"/>
    </xf>
    <xf numFmtId="3" fontId="1" fillId="6" borderId="11" xfId="0" applyNumberFormat="1" applyFont="1" applyFill="1" applyBorder="1" applyAlignment="1">
      <alignment horizontal="right" wrapText="1"/>
    </xf>
    <xf numFmtId="3" fontId="1" fillId="6" borderId="54" xfId="0" applyNumberFormat="1" applyFont="1" applyFill="1" applyBorder="1" applyAlignment="1">
      <alignment horizontal="right" wrapText="1"/>
    </xf>
    <xf numFmtId="3" fontId="1" fillId="6" borderId="40" xfId="0" applyNumberFormat="1" applyFont="1" applyFill="1" applyBorder="1" applyAlignment="1">
      <alignment horizontal="right" wrapText="1"/>
    </xf>
    <xf numFmtId="3" fontId="1" fillId="6" borderId="12" xfId="0" applyNumberFormat="1" applyFont="1" applyFill="1" applyBorder="1" applyAlignment="1">
      <alignment horizontal="right" wrapText="1"/>
    </xf>
    <xf numFmtId="4" fontId="0" fillId="0" borderId="0" xfId="0" applyNumberFormat="1"/>
    <xf numFmtId="0" fontId="0" fillId="0" borderId="0" xfId="0" applyAlignment="1">
      <alignment vertical="center"/>
    </xf>
    <xf numFmtId="0" fontId="0" fillId="4" borderId="15" xfId="0" applyFill="1" applyBorder="1"/>
    <xf numFmtId="0" fontId="0" fillId="0" borderId="0" xfId="0"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69" xfId="0" applyBorder="1"/>
    <xf numFmtId="167" fontId="0" fillId="0" borderId="0" xfId="1" applyNumberFormat="1" applyFont="1" applyFill="1" applyBorder="1"/>
    <xf numFmtId="3" fontId="0" fillId="0" borderId="91" xfId="0" applyNumberFormat="1" applyBorder="1" applyAlignment="1">
      <alignment vertical="center" wrapText="1"/>
    </xf>
    <xf numFmtId="3" fontId="0" fillId="0" borderId="35" xfId="0" applyNumberFormat="1" applyBorder="1"/>
    <xf numFmtId="3" fontId="0" fillId="0" borderId="58" xfId="0" applyNumberFormat="1" applyBorder="1"/>
    <xf numFmtId="0" fontId="1" fillId="2" borderId="92" xfId="0" applyFont="1" applyFill="1" applyBorder="1" applyAlignment="1">
      <alignment horizontal="center" wrapText="1"/>
    </xf>
    <xf numFmtId="0" fontId="1" fillId="2" borderId="93" xfId="0" applyFont="1" applyFill="1" applyBorder="1" applyAlignment="1">
      <alignment horizontal="center" wrapText="1"/>
    </xf>
    <xf numFmtId="0" fontId="1" fillId="2" borderId="95" xfId="0" applyFont="1" applyFill="1" applyBorder="1" applyAlignment="1">
      <alignment horizontal="center" wrapText="1"/>
    </xf>
    <xf numFmtId="0" fontId="1" fillId="2" borderId="96" xfId="0" applyFont="1" applyFill="1" applyBorder="1" applyAlignment="1">
      <alignment horizontal="center" wrapText="1"/>
    </xf>
    <xf numFmtId="0" fontId="0" fillId="0" borderId="84" xfId="0" applyBorder="1"/>
    <xf numFmtId="0" fontId="0" fillId="0" borderId="68" xfId="0" applyBorder="1"/>
    <xf numFmtId="2" fontId="0" fillId="0" borderId="0" xfId="0" applyNumberFormat="1"/>
    <xf numFmtId="167" fontId="0" fillId="0" borderId="15" xfId="1" applyNumberFormat="1" applyFont="1" applyBorder="1"/>
    <xf numFmtId="2" fontId="0" fillId="0" borderId="17" xfId="0" applyNumberFormat="1" applyBorder="1"/>
    <xf numFmtId="167" fontId="0" fillId="0" borderId="7" xfId="1" applyNumberFormat="1" applyFont="1" applyBorder="1"/>
    <xf numFmtId="2" fontId="0" fillId="0" borderId="10" xfId="0" applyNumberFormat="1" applyBorder="1"/>
    <xf numFmtId="167" fontId="0" fillId="0" borderId="11" xfId="1" applyNumberFormat="1" applyFont="1" applyBorder="1"/>
    <xf numFmtId="2" fontId="0" fillId="0" borderId="12" xfId="0" applyNumberFormat="1" applyBorder="1"/>
    <xf numFmtId="1" fontId="0" fillId="0" borderId="34" xfId="0" applyNumberFormat="1" applyBorder="1"/>
    <xf numFmtId="1" fontId="0" fillId="0" borderId="33" xfId="0" applyNumberFormat="1" applyBorder="1"/>
    <xf numFmtId="1" fontId="0" fillId="0" borderId="9" xfId="0" applyNumberFormat="1" applyBorder="1"/>
    <xf numFmtId="0" fontId="0" fillId="0" borderId="70" xfId="0" applyBorder="1"/>
    <xf numFmtId="0" fontId="29" fillId="0" borderId="0" xfId="2" applyFont="1" applyFill="1" applyBorder="1"/>
    <xf numFmtId="0" fontId="1" fillId="2" borderId="94" xfId="0" applyFont="1" applyFill="1" applyBorder="1" applyAlignment="1">
      <alignment horizontal="center" wrapText="1"/>
    </xf>
    <xf numFmtId="1" fontId="5" fillId="0" borderId="0" xfId="26" applyNumberFormat="1"/>
    <xf numFmtId="165" fontId="10" fillId="0" borderId="34" xfId="9" applyNumberFormat="1" applyFont="1" applyBorder="1" applyAlignment="1">
      <alignment horizontal="right"/>
    </xf>
    <xf numFmtId="3" fontId="5" fillId="4" borderId="58" xfId="26" applyNumberFormat="1" applyFill="1" applyBorder="1"/>
    <xf numFmtId="3" fontId="5" fillId="4" borderId="58" xfId="26" applyNumberFormat="1" applyFill="1" applyBorder="1" applyAlignment="1">
      <alignment horizontal="center"/>
    </xf>
    <xf numFmtId="3" fontId="5" fillId="4" borderId="45" xfId="26" applyNumberFormat="1" applyFill="1" applyBorder="1"/>
    <xf numFmtId="165" fontId="10" fillId="0" borderId="12" xfId="9" applyNumberFormat="1" applyFont="1" applyBorder="1" applyAlignment="1">
      <alignment horizontal="right"/>
    </xf>
    <xf numFmtId="165" fontId="10" fillId="0" borderId="17" xfId="9" applyNumberFormat="1" applyFont="1" applyBorder="1" applyAlignment="1">
      <alignment horizontal="right"/>
    </xf>
    <xf numFmtId="3" fontId="0" fillId="5" borderId="24" xfId="26" applyNumberFormat="1" applyFont="1" applyFill="1" applyBorder="1"/>
    <xf numFmtId="165" fontId="10" fillId="0" borderId="31" xfId="9" applyNumberFormat="1" applyFont="1" applyBorder="1" applyAlignment="1">
      <alignment horizontal="right"/>
    </xf>
    <xf numFmtId="165" fontId="10" fillId="0" borderId="58" xfId="9" applyNumberFormat="1" applyFont="1" applyFill="1" applyBorder="1" applyAlignment="1">
      <alignment horizontal="right"/>
    </xf>
    <xf numFmtId="165" fontId="10" fillId="0" borderId="35" xfId="9" applyNumberFormat="1" applyFont="1" applyFill="1" applyBorder="1" applyAlignment="1">
      <alignment horizontal="right"/>
    </xf>
    <xf numFmtId="165" fontId="10" fillId="0" borderId="58" xfId="9" applyNumberFormat="1" applyFont="1" applyFill="1" applyBorder="1" applyAlignment="1">
      <alignment horizontal="center"/>
    </xf>
    <xf numFmtId="165" fontId="10" fillId="0" borderId="17" xfId="9" applyNumberFormat="1" applyFont="1" applyFill="1" applyBorder="1" applyAlignment="1">
      <alignment horizontal="center"/>
    </xf>
    <xf numFmtId="165" fontId="10" fillId="0" borderId="19" xfId="9" applyNumberFormat="1" applyFont="1" applyFill="1" applyBorder="1" applyAlignment="1">
      <alignment horizontal="right"/>
    </xf>
    <xf numFmtId="165" fontId="5" fillId="0" borderId="58" xfId="26" applyNumberFormat="1" applyBorder="1"/>
    <xf numFmtId="165" fontId="5" fillId="0" borderId="17" xfId="26" applyNumberFormat="1" applyBorder="1"/>
    <xf numFmtId="3" fontId="1" fillId="5" borderId="0" xfId="26" applyNumberFormat="1" applyFont="1" applyFill="1"/>
    <xf numFmtId="3" fontId="5" fillId="5" borderId="0" xfId="26" applyNumberFormat="1" applyFill="1"/>
    <xf numFmtId="165" fontId="5" fillId="0" borderId="45" xfId="26" applyNumberFormat="1" applyBorder="1"/>
    <xf numFmtId="165" fontId="5" fillId="0" borderId="10" xfId="26" applyNumberFormat="1" applyBorder="1"/>
    <xf numFmtId="3" fontId="5" fillId="0" borderId="45" xfId="26" applyNumberFormat="1" applyBorder="1"/>
    <xf numFmtId="3" fontId="5" fillId="4" borderId="33" xfId="26" applyNumberFormat="1" applyFill="1" applyBorder="1" applyAlignment="1">
      <alignment horizontal="center"/>
    </xf>
    <xf numFmtId="3" fontId="5" fillId="4" borderId="66" xfId="26" applyNumberFormat="1" applyFill="1" applyBorder="1"/>
    <xf numFmtId="3" fontId="5" fillId="4" borderId="77" xfId="26" applyNumberFormat="1" applyFill="1" applyBorder="1"/>
    <xf numFmtId="165" fontId="10" fillId="0" borderId="54" xfId="9" applyNumberFormat="1" applyFont="1" applyFill="1" applyBorder="1" applyAlignment="1">
      <alignment horizontal="right"/>
    </xf>
    <xf numFmtId="165" fontId="10" fillId="0" borderId="54" xfId="9" applyNumberFormat="1" applyFont="1" applyBorder="1" applyAlignment="1">
      <alignment horizontal="right"/>
    </xf>
    <xf numFmtId="165" fontId="10" fillId="0" borderId="14" xfId="9" applyNumberFormat="1" applyFont="1" applyFill="1" applyBorder="1" applyAlignment="1">
      <alignment horizontal="right"/>
    </xf>
    <xf numFmtId="3" fontId="5" fillId="4" borderId="14" xfId="26" applyNumberFormat="1" applyFill="1" applyBorder="1" applyAlignment="1">
      <alignment horizontal="center"/>
    </xf>
    <xf numFmtId="3" fontId="5" fillId="4" borderId="6" xfId="26" applyNumberFormat="1" applyFill="1" applyBorder="1"/>
    <xf numFmtId="3" fontId="5" fillId="5" borderId="56" xfId="26" applyNumberFormat="1" applyFill="1" applyBorder="1"/>
    <xf numFmtId="3" fontId="1" fillId="5" borderId="56" xfId="26" applyNumberFormat="1" applyFont="1" applyFill="1" applyBorder="1"/>
    <xf numFmtId="3" fontId="5" fillId="0" borderId="58" xfId="26" applyNumberFormat="1" applyBorder="1" applyAlignment="1">
      <alignment horizontal="center"/>
    </xf>
    <xf numFmtId="3" fontId="5" fillId="4" borderId="77" xfId="26" applyNumberFormat="1" applyFill="1" applyBorder="1" applyAlignment="1">
      <alignment horizontal="center"/>
    </xf>
    <xf numFmtId="3" fontId="5" fillId="0" borderId="16" xfId="26" applyNumberFormat="1" applyBorder="1"/>
    <xf numFmtId="165" fontId="10" fillId="0" borderId="66" xfId="9" applyNumberFormat="1" applyFont="1" applyBorder="1" applyAlignment="1">
      <alignment horizontal="right"/>
    </xf>
    <xf numFmtId="165" fontId="10" fillId="0" borderId="77" xfId="9" applyNumberFormat="1" applyFont="1" applyFill="1" applyBorder="1" applyAlignment="1">
      <alignment horizontal="right"/>
    </xf>
    <xf numFmtId="165" fontId="5" fillId="0" borderId="77" xfId="26" applyNumberFormat="1" applyBorder="1"/>
    <xf numFmtId="165" fontId="10" fillId="0" borderId="77" xfId="9" applyNumberFormat="1" applyFont="1" applyFill="1" applyBorder="1" applyAlignment="1">
      <alignment horizontal="center"/>
    </xf>
    <xf numFmtId="165" fontId="5" fillId="0" borderId="97" xfId="26" applyNumberFormat="1" applyBorder="1"/>
    <xf numFmtId="165" fontId="10" fillId="0" borderId="15" xfId="9" applyNumberFormat="1" applyFont="1" applyFill="1" applyBorder="1" applyAlignment="1">
      <alignment horizontal="right"/>
    </xf>
    <xf numFmtId="165" fontId="5" fillId="0" borderId="15" xfId="26" applyNumberFormat="1" applyBorder="1"/>
    <xf numFmtId="165" fontId="10" fillId="0" borderId="15" xfId="9" applyNumberFormat="1" applyFont="1" applyFill="1" applyBorder="1" applyAlignment="1">
      <alignment horizontal="center"/>
    </xf>
    <xf numFmtId="165" fontId="5" fillId="0" borderId="7" xfId="26" applyNumberFormat="1" applyBorder="1"/>
    <xf numFmtId="165" fontId="10" fillId="0" borderId="62" xfId="9" applyNumberFormat="1" applyFont="1" applyFill="1" applyBorder="1" applyAlignment="1">
      <alignment horizontal="right"/>
    </xf>
    <xf numFmtId="0" fontId="1" fillId="2" borderId="71" xfId="0" applyFont="1" applyFill="1" applyBorder="1" applyAlignment="1">
      <alignment horizontal="center" wrapText="1"/>
    </xf>
    <xf numFmtId="0" fontId="1" fillId="2" borderId="20" xfId="0" applyFont="1" applyFill="1" applyBorder="1" applyAlignment="1">
      <alignment horizontal="center" wrapText="1"/>
    </xf>
    <xf numFmtId="0" fontId="1" fillId="2" borderId="99" xfId="0" applyFont="1" applyFill="1" applyBorder="1" applyAlignment="1">
      <alignment horizontal="center" wrapText="1"/>
    </xf>
    <xf numFmtId="0" fontId="1" fillId="2" borderId="21" xfId="0" applyFont="1" applyFill="1" applyBorder="1" applyAlignment="1">
      <alignment horizontal="center" wrapText="1"/>
    </xf>
    <xf numFmtId="0" fontId="1" fillId="2" borderId="29" xfId="0" applyFont="1" applyFill="1" applyBorder="1" applyAlignment="1">
      <alignment horizontal="center" wrapText="1"/>
    </xf>
    <xf numFmtId="0" fontId="0" fillId="0" borderId="15" xfId="0" applyBorder="1" applyAlignment="1">
      <alignment horizontal="right"/>
    </xf>
    <xf numFmtId="0" fontId="0" fillId="0" borderId="17" xfId="0" applyBorder="1" applyAlignment="1">
      <alignment horizontal="right"/>
    </xf>
    <xf numFmtId="0" fontId="0" fillId="0" borderId="14" xfId="0" applyBorder="1" applyAlignment="1">
      <alignment horizontal="right"/>
    </xf>
    <xf numFmtId="0" fontId="0" fillId="0" borderId="58" xfId="0" applyBorder="1" applyAlignment="1">
      <alignment horizontal="right"/>
    </xf>
    <xf numFmtId="3" fontId="0" fillId="0" borderId="45" xfId="0" applyNumberFormat="1" applyBorder="1"/>
    <xf numFmtId="3" fontId="0" fillId="0" borderId="54" xfId="0" applyNumberFormat="1" applyBorder="1"/>
    <xf numFmtId="3" fontId="0" fillId="0" borderId="12" xfId="0" applyNumberFormat="1" applyBorder="1"/>
    <xf numFmtId="0" fontId="0" fillId="0" borderId="1" xfId="0" applyBorder="1"/>
    <xf numFmtId="3" fontId="0" fillId="0" borderId="2" xfId="0" applyNumberFormat="1" applyBorder="1"/>
    <xf numFmtId="3" fontId="0" fillId="0" borderId="3" xfId="0" applyNumberFormat="1" applyBorder="1"/>
    <xf numFmtId="3" fontId="0" fillId="0" borderId="88" xfId="0" applyNumberFormat="1" applyBorder="1"/>
    <xf numFmtId="3" fontId="0" fillId="0" borderId="28" xfId="0" applyNumberFormat="1" applyBorder="1"/>
    <xf numFmtId="3" fontId="0" fillId="0" borderId="95" xfId="0" applyNumberFormat="1" applyBorder="1"/>
    <xf numFmtId="3" fontId="0" fillId="0" borderId="92" xfId="0" applyNumberFormat="1" applyBorder="1"/>
    <xf numFmtId="3" fontId="0" fillId="0" borderId="100" xfId="0" applyNumberFormat="1" applyBorder="1"/>
    <xf numFmtId="0" fontId="1" fillId="0" borderId="101" xfId="0" applyFont="1" applyBorder="1"/>
    <xf numFmtId="0" fontId="1" fillId="0" borderId="102" xfId="0" applyFont="1" applyBorder="1"/>
    <xf numFmtId="0" fontId="1" fillId="0" borderId="103" xfId="0" applyFont="1" applyBorder="1"/>
    <xf numFmtId="3" fontId="0" fillId="0" borderId="10" xfId="0" applyNumberFormat="1" applyBorder="1" applyAlignment="1">
      <alignment horizontal="right"/>
    </xf>
    <xf numFmtId="3" fontId="0" fillId="0" borderId="37" xfId="0" applyNumberFormat="1" applyBorder="1"/>
    <xf numFmtId="0" fontId="1" fillId="0" borderId="13" xfId="0" applyFont="1" applyBorder="1"/>
    <xf numFmtId="0" fontId="1" fillId="0" borderId="18" xfId="0" applyFont="1" applyBorder="1"/>
    <xf numFmtId="0" fontId="0" fillId="0" borderId="71" xfId="0" applyBorder="1" applyAlignment="1">
      <alignment horizontal="center"/>
    </xf>
    <xf numFmtId="0" fontId="1" fillId="0" borderId="22" xfId="0" applyFont="1" applyBorder="1"/>
    <xf numFmtId="0" fontId="1" fillId="0" borderId="5" xfId="0" applyFont="1" applyBorder="1"/>
    <xf numFmtId="3" fontId="0" fillId="0" borderId="34" xfId="0" applyNumberFormat="1" applyBorder="1"/>
    <xf numFmtId="0" fontId="0" fillId="0" borderId="14" xfId="0" applyBorder="1" applyAlignment="1">
      <alignment horizontal="center"/>
    </xf>
    <xf numFmtId="0" fontId="0" fillId="0" borderId="19" xfId="0" applyBorder="1" applyAlignment="1">
      <alignment horizontal="center"/>
    </xf>
    <xf numFmtId="3" fontId="0" fillId="0" borderId="19" xfId="0" applyNumberFormat="1" applyBorder="1"/>
    <xf numFmtId="3" fontId="0" fillId="0" borderId="104" xfId="0" applyNumberFormat="1" applyBorder="1"/>
    <xf numFmtId="0" fontId="0" fillId="4" borderId="7" xfId="0" applyFill="1" applyBorder="1"/>
    <xf numFmtId="3" fontId="10" fillId="0" borderId="33" xfId="26" applyNumberFormat="1" applyFont="1" applyBorder="1"/>
    <xf numFmtId="3" fontId="10" fillId="0" borderId="15" xfId="26" applyNumberFormat="1" applyFont="1" applyBorder="1"/>
    <xf numFmtId="3" fontId="10" fillId="0" borderId="58" xfId="26" applyNumberFormat="1" applyFont="1" applyBorder="1"/>
    <xf numFmtId="3" fontId="10" fillId="0" borderId="34" xfId="26" applyNumberFormat="1" applyFont="1" applyBorder="1"/>
    <xf numFmtId="3" fontId="10" fillId="0" borderId="66" xfId="26" applyNumberFormat="1" applyFont="1" applyBorder="1"/>
    <xf numFmtId="3" fontId="10" fillId="0" borderId="11" xfId="26" applyNumberFormat="1" applyFont="1" applyBorder="1"/>
    <xf numFmtId="3" fontId="10" fillId="0" borderId="35" xfId="26" applyNumberFormat="1" applyFont="1" applyBorder="1"/>
    <xf numFmtId="3" fontId="10" fillId="4" borderId="15" xfId="26" applyNumberFormat="1" applyFont="1" applyFill="1" applyBorder="1"/>
    <xf numFmtId="3" fontId="10" fillId="4" borderId="16" xfId="26" applyNumberFormat="1" applyFont="1" applyFill="1" applyBorder="1"/>
    <xf numFmtId="3" fontId="10" fillId="0" borderId="14" xfId="26" applyNumberFormat="1" applyFont="1" applyBorder="1"/>
    <xf numFmtId="3" fontId="10" fillId="4" borderId="14" xfId="26" applyNumberFormat="1" applyFont="1" applyFill="1" applyBorder="1"/>
    <xf numFmtId="3" fontId="10" fillId="4" borderId="11" xfId="26" applyNumberFormat="1" applyFont="1" applyFill="1" applyBorder="1"/>
    <xf numFmtId="3" fontId="10" fillId="4" borderId="40" xfId="26" applyNumberFormat="1" applyFont="1" applyFill="1" applyBorder="1"/>
    <xf numFmtId="165" fontId="0" fillId="0" borderId="15" xfId="0" applyNumberFormat="1" applyBorder="1"/>
    <xf numFmtId="0" fontId="0" fillId="0" borderId="7" xfId="0" applyBorder="1"/>
    <xf numFmtId="165" fontId="0" fillId="0" borderId="108" xfId="0" applyNumberFormat="1" applyBorder="1"/>
    <xf numFmtId="165" fontId="0" fillId="0" borderId="17" xfId="0" applyNumberFormat="1" applyBorder="1"/>
    <xf numFmtId="165" fontId="0" fillId="0" borderId="27" xfId="0" applyNumberFormat="1" applyBorder="1"/>
    <xf numFmtId="165" fontId="0" fillId="0" borderId="7" xfId="0" applyNumberFormat="1" applyBorder="1"/>
    <xf numFmtId="165" fontId="0" fillId="0" borderId="10" xfId="0" applyNumberFormat="1" applyBorder="1"/>
    <xf numFmtId="0" fontId="0" fillId="0" borderId="109" xfId="0" applyBorder="1"/>
    <xf numFmtId="0" fontId="0" fillId="0" borderId="110" xfId="0" applyBorder="1"/>
    <xf numFmtId="0" fontId="0" fillId="0" borderId="106" xfId="0" applyBorder="1"/>
    <xf numFmtId="0" fontId="0" fillId="0" borderId="11" xfId="0" applyBorder="1"/>
    <xf numFmtId="165" fontId="0" fillId="0" borderId="111" xfId="0" applyNumberFormat="1" applyBorder="1"/>
    <xf numFmtId="165" fontId="0" fillId="0" borderId="11" xfId="0" applyNumberFormat="1" applyBorder="1"/>
    <xf numFmtId="165" fontId="0" fillId="0" borderId="12" xfId="0" applyNumberFormat="1" applyBorder="1"/>
    <xf numFmtId="0" fontId="26" fillId="0" borderId="0" xfId="2" applyFont="1" applyBorder="1"/>
    <xf numFmtId="3" fontId="1" fillId="0" borderId="0" xfId="0" applyNumberFormat="1" applyFont="1"/>
    <xf numFmtId="0" fontId="30" fillId="0" borderId="0" xfId="0" applyFont="1"/>
    <xf numFmtId="0" fontId="31" fillId="0" borderId="0" xfId="0" applyFont="1" applyAlignment="1">
      <alignment horizontal="left" vertical="center" readingOrder="1"/>
    </xf>
    <xf numFmtId="0" fontId="32" fillId="0" borderId="0" xfId="26" applyFont="1"/>
    <xf numFmtId="164" fontId="0" fillId="0" borderId="0" xfId="0" applyNumberFormat="1"/>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5" borderId="30" xfId="0" applyFont="1" applyFill="1" applyBorder="1" applyAlignment="1">
      <alignment horizontal="right"/>
    </xf>
    <xf numFmtId="0" fontId="1" fillId="5" borderId="62" xfId="0" applyFont="1" applyFill="1" applyBorder="1"/>
    <xf numFmtId="0" fontId="1" fillId="5" borderId="31" xfId="0" applyFont="1" applyFill="1" applyBorder="1"/>
    <xf numFmtId="0" fontId="1" fillId="5" borderId="32" xfId="0" applyFont="1" applyFill="1" applyBorder="1"/>
    <xf numFmtId="0" fontId="1" fillId="5" borderId="30" xfId="0" applyFont="1" applyFill="1" applyBorder="1"/>
    <xf numFmtId="168" fontId="1" fillId="5" borderId="30" xfId="0" applyNumberFormat="1" applyFont="1" applyFill="1" applyBorder="1" applyAlignment="1">
      <alignment horizontal="right"/>
    </xf>
    <xf numFmtId="3" fontId="1" fillId="5" borderId="31" xfId="0" applyNumberFormat="1" applyFont="1" applyFill="1" applyBorder="1" applyAlignment="1">
      <alignment horizontal="right"/>
    </xf>
    <xf numFmtId="3" fontId="1" fillId="5" borderId="41" xfId="0" applyNumberFormat="1" applyFont="1" applyFill="1" applyBorder="1" applyAlignment="1">
      <alignment horizontal="right"/>
    </xf>
    <xf numFmtId="3" fontId="1" fillId="5" borderId="32" xfId="0" applyNumberFormat="1" applyFont="1" applyFill="1" applyBorder="1" applyAlignment="1">
      <alignment horizontal="right"/>
    </xf>
    <xf numFmtId="0" fontId="0" fillId="3" borderId="13" xfId="0" applyFill="1" applyBorder="1" applyAlignment="1">
      <alignment horizontal="right"/>
    </xf>
    <xf numFmtId="3" fontId="0" fillId="3" borderId="14" xfId="0" applyNumberFormat="1" applyFill="1" applyBorder="1"/>
    <xf numFmtId="3" fontId="0" fillId="3" borderId="15" xfId="0" applyNumberFormat="1" applyFill="1" applyBorder="1"/>
    <xf numFmtId="3" fontId="0" fillId="3" borderId="17" xfId="0" applyNumberFormat="1" applyFill="1" applyBorder="1"/>
    <xf numFmtId="3" fontId="0" fillId="3" borderId="108" xfId="0" applyNumberFormat="1" applyFill="1" applyBorder="1" applyAlignment="1">
      <alignment horizontal="right"/>
    </xf>
    <xf numFmtId="3" fontId="0" fillId="3" borderId="15" xfId="0" applyNumberFormat="1" applyFill="1" applyBorder="1" applyAlignment="1">
      <alignment horizontal="right"/>
    </xf>
    <xf numFmtId="3" fontId="0" fillId="3" borderId="17" xfId="0" applyNumberFormat="1" applyFill="1" applyBorder="1" applyAlignment="1">
      <alignment horizontal="right"/>
    </xf>
    <xf numFmtId="3" fontId="0" fillId="3" borderId="16" xfId="0" applyNumberFormat="1" applyFill="1" applyBorder="1" applyAlignment="1">
      <alignment horizontal="right"/>
    </xf>
    <xf numFmtId="3" fontId="0" fillId="3" borderId="33" xfId="0" applyNumberFormat="1" applyFill="1" applyBorder="1"/>
    <xf numFmtId="0" fontId="0" fillId="0" borderId="13" xfId="0" applyBorder="1" applyAlignment="1">
      <alignment horizontal="right"/>
    </xf>
    <xf numFmtId="3" fontId="0" fillId="0" borderId="108" xfId="0" applyNumberFormat="1" applyBorder="1" applyAlignment="1">
      <alignment horizontal="right"/>
    </xf>
    <xf numFmtId="164" fontId="0" fillId="3" borderId="15" xfId="0" applyNumberFormat="1" applyFill="1" applyBorder="1"/>
    <xf numFmtId="164" fontId="0" fillId="3" borderId="15" xfId="0" applyNumberFormat="1" applyFill="1" applyBorder="1" applyAlignment="1">
      <alignment horizontal="right"/>
    </xf>
    <xf numFmtId="0" fontId="1" fillId="0" borderId="13" xfId="0" applyFont="1" applyBorder="1" applyAlignment="1">
      <alignment horizontal="right"/>
    </xf>
    <xf numFmtId="3" fontId="1" fillId="0" borderId="14" xfId="0" applyNumberFormat="1" applyFont="1" applyBorder="1"/>
    <xf numFmtId="3" fontId="1" fillId="0" borderId="15" xfId="0" applyNumberFormat="1" applyFont="1" applyBorder="1"/>
    <xf numFmtId="3" fontId="1" fillId="0" borderId="17" xfId="0" applyNumberFormat="1" applyFont="1" applyBorder="1"/>
    <xf numFmtId="3" fontId="1" fillId="0" borderId="108" xfId="0" applyNumberFormat="1" applyFont="1" applyBorder="1"/>
    <xf numFmtId="3" fontId="1" fillId="0" borderId="15" xfId="0" applyNumberFormat="1" applyFont="1" applyBorder="1" applyAlignment="1">
      <alignment horizontal="right"/>
    </xf>
    <xf numFmtId="3" fontId="1" fillId="0" borderId="16" xfId="0" applyNumberFormat="1" applyFont="1" applyBorder="1" applyAlignment="1">
      <alignment horizontal="right"/>
    </xf>
    <xf numFmtId="3" fontId="1" fillId="0" borderId="108" xfId="0" applyNumberFormat="1" applyFont="1" applyBorder="1" applyAlignment="1">
      <alignment horizontal="right"/>
    </xf>
    <xf numFmtId="0" fontId="0" fillId="0" borderId="18" xfId="0" applyBorder="1"/>
    <xf numFmtId="3" fontId="1" fillId="5" borderId="30" xfId="0" applyNumberFormat="1" applyFont="1" applyFill="1" applyBorder="1" applyAlignment="1">
      <alignment horizontal="right"/>
    </xf>
    <xf numFmtId="0" fontId="1" fillId="5" borderId="41" xfId="0" applyFont="1" applyFill="1" applyBorder="1"/>
    <xf numFmtId="3" fontId="0" fillId="3" borderId="14" xfId="1" applyNumberFormat="1" applyFont="1" applyFill="1" applyBorder="1"/>
    <xf numFmtId="3" fontId="0" fillId="3" borderId="15" xfId="1" applyNumberFormat="1" applyFont="1" applyFill="1" applyBorder="1"/>
    <xf numFmtId="3" fontId="0" fillId="3" borderId="17" xfId="1" applyNumberFormat="1" applyFont="1" applyFill="1" applyBorder="1"/>
    <xf numFmtId="3" fontId="0" fillId="3" borderId="108" xfId="1" applyNumberFormat="1" applyFont="1" applyFill="1" applyBorder="1" applyAlignment="1">
      <alignment horizontal="right"/>
    </xf>
    <xf numFmtId="3" fontId="0" fillId="3" borderId="15" xfId="1" applyNumberFormat="1" applyFont="1" applyFill="1" applyBorder="1" applyAlignment="1">
      <alignment horizontal="right"/>
    </xf>
    <xf numFmtId="3" fontId="0" fillId="3" borderId="16" xfId="1" applyNumberFormat="1" applyFont="1" applyFill="1" applyBorder="1" applyAlignment="1">
      <alignment horizontal="right"/>
    </xf>
    <xf numFmtId="3" fontId="0" fillId="3" borderId="33" xfId="1" applyNumberFormat="1" applyFont="1" applyFill="1" applyBorder="1"/>
    <xf numFmtId="3" fontId="0" fillId="3" borderId="17" xfId="1" applyNumberFormat="1" applyFont="1" applyFill="1" applyBorder="1" applyAlignment="1">
      <alignment horizontal="right"/>
    </xf>
    <xf numFmtId="3" fontId="0" fillId="0" borderId="14" xfId="1" applyNumberFormat="1" applyFont="1" applyBorder="1"/>
    <xf numFmtId="3" fontId="0" fillId="0" borderId="15" xfId="1" applyNumberFormat="1" applyFont="1" applyBorder="1"/>
    <xf numFmtId="3" fontId="0" fillId="0" borderId="17" xfId="1" applyNumberFormat="1" applyFont="1" applyBorder="1"/>
    <xf numFmtId="3" fontId="0" fillId="0" borderId="108" xfId="1" applyNumberFormat="1" applyFont="1" applyBorder="1" applyAlignment="1">
      <alignment horizontal="right"/>
    </xf>
    <xf numFmtId="3" fontId="0" fillId="0" borderId="15" xfId="1" applyNumberFormat="1" applyFont="1" applyBorder="1" applyAlignment="1">
      <alignment horizontal="right"/>
    </xf>
    <xf numFmtId="3" fontId="0" fillId="0" borderId="16" xfId="1" applyNumberFormat="1" applyFont="1" applyBorder="1" applyAlignment="1">
      <alignment horizontal="right"/>
    </xf>
    <xf numFmtId="3" fontId="0" fillId="0" borderId="33" xfId="1" applyNumberFormat="1" applyFont="1" applyBorder="1"/>
    <xf numFmtId="3" fontId="0" fillId="0" borderId="17" xfId="1" applyNumberFormat="1" applyFont="1" applyBorder="1" applyAlignment="1">
      <alignment horizontal="right"/>
    </xf>
    <xf numFmtId="164" fontId="0" fillId="3" borderId="15" xfId="1" applyNumberFormat="1" applyFont="1" applyFill="1" applyBorder="1"/>
    <xf numFmtId="0" fontId="1" fillId="0" borderId="5" xfId="0" applyFont="1" applyBorder="1" applyAlignment="1">
      <alignment horizontal="right"/>
    </xf>
    <xf numFmtId="3" fontId="1" fillId="0" borderId="6" xfId="0" applyNumberFormat="1" applyFont="1" applyBorder="1"/>
    <xf numFmtId="3" fontId="1" fillId="0" borderId="7" xfId="0" applyNumberFormat="1" applyFont="1" applyBorder="1"/>
    <xf numFmtId="3" fontId="1" fillId="0" borderId="45" xfId="0" applyNumberFormat="1" applyFont="1" applyBorder="1"/>
    <xf numFmtId="3" fontId="1" fillId="0" borderId="27" xfId="0" applyNumberFormat="1" applyFont="1" applyBorder="1"/>
    <xf numFmtId="3" fontId="1" fillId="0" borderId="27" xfId="0" applyNumberFormat="1" applyFont="1" applyBorder="1" applyAlignment="1">
      <alignment horizontal="right"/>
    </xf>
    <xf numFmtId="3" fontId="1" fillId="0" borderId="8" xfId="0" applyNumberFormat="1" applyFont="1" applyBorder="1"/>
    <xf numFmtId="3" fontId="1" fillId="0" borderId="10" xfId="0" applyNumberFormat="1" applyFont="1" applyBorder="1"/>
    <xf numFmtId="3" fontId="1" fillId="6" borderId="34" xfId="0" applyNumberFormat="1" applyFont="1" applyFill="1" applyBorder="1" applyAlignment="1">
      <alignment horizontal="right" wrapText="1"/>
    </xf>
    <xf numFmtId="167" fontId="1" fillId="6" borderId="54" xfId="1" applyNumberFormat="1" applyFont="1" applyFill="1" applyBorder="1" applyAlignment="1">
      <alignment horizontal="right" wrapText="1"/>
    </xf>
    <xf numFmtId="167" fontId="1" fillId="6" borderId="11" xfId="1" applyNumberFormat="1" applyFont="1" applyFill="1" applyBorder="1" applyAlignment="1">
      <alignment horizontal="right" wrapText="1"/>
    </xf>
    <xf numFmtId="167" fontId="1" fillId="6" borderId="40" xfId="1" applyNumberFormat="1" applyFont="1" applyFill="1" applyBorder="1" applyAlignment="1">
      <alignment horizontal="right" wrapText="1"/>
    </xf>
    <xf numFmtId="167" fontId="0" fillId="4" borderId="14" xfId="1" applyNumberFormat="1" applyFont="1" applyFill="1" applyBorder="1"/>
    <xf numFmtId="167" fontId="0" fillId="4" borderId="15" xfId="1" applyNumberFormat="1" applyFont="1" applyFill="1" applyBorder="1"/>
    <xf numFmtId="167" fontId="0" fillId="4" borderId="58" xfId="1" applyNumberFormat="1" applyFont="1" applyFill="1" applyBorder="1"/>
    <xf numFmtId="167" fontId="0" fillId="4" borderId="16" xfId="1" applyNumberFormat="1" applyFont="1" applyFill="1" applyBorder="1"/>
    <xf numFmtId="167" fontId="0" fillId="4" borderId="15" xfId="1" applyNumberFormat="1" applyFont="1" applyFill="1" applyBorder="1" applyAlignment="1">
      <alignment horizontal="right"/>
    </xf>
    <xf numFmtId="167" fontId="0" fillId="4" borderId="16" xfId="1" applyNumberFormat="1" applyFont="1" applyFill="1" applyBorder="1" applyAlignment="1">
      <alignment horizontal="right"/>
    </xf>
    <xf numFmtId="167" fontId="0" fillId="4" borderId="58" xfId="1" applyNumberFormat="1" applyFont="1" applyFill="1" applyBorder="1" applyAlignment="1">
      <alignment horizontal="right"/>
    </xf>
    <xf numFmtId="167" fontId="0" fillId="4" borderId="6" xfId="1" applyNumberFormat="1" applyFont="1" applyFill="1" applyBorder="1"/>
    <xf numFmtId="167" fontId="0" fillId="4" borderId="7" xfId="1" applyNumberFormat="1" applyFont="1" applyFill="1" applyBorder="1"/>
    <xf numFmtId="167" fontId="0" fillId="4" borderId="7" xfId="1" applyNumberFormat="1" applyFont="1" applyFill="1" applyBorder="1" applyAlignment="1">
      <alignment horizontal="right"/>
    </xf>
    <xf numFmtId="167" fontId="0" fillId="4" borderId="45" xfId="1" applyNumberFormat="1" applyFont="1" applyFill="1" applyBorder="1" applyAlignment="1">
      <alignment horizontal="right"/>
    </xf>
    <xf numFmtId="1" fontId="1" fillId="6" borderId="34" xfId="0" applyNumberFormat="1" applyFont="1" applyFill="1" applyBorder="1" applyAlignment="1">
      <alignment horizontal="right" wrapText="1"/>
    </xf>
    <xf numFmtId="1" fontId="1" fillId="6" borderId="11" xfId="0" applyNumberFormat="1" applyFont="1" applyFill="1" applyBorder="1" applyAlignment="1">
      <alignment horizontal="right" wrapText="1"/>
    </xf>
    <xf numFmtId="1" fontId="1" fillId="6" borderId="12" xfId="0" applyNumberFormat="1" applyFont="1" applyFill="1" applyBorder="1" applyAlignment="1">
      <alignment horizontal="right" wrapText="1"/>
    </xf>
    <xf numFmtId="1" fontId="0" fillId="0" borderId="14" xfId="0" applyNumberFormat="1" applyBorder="1"/>
    <xf numFmtId="1" fontId="0" fillId="0" borderId="15" xfId="0" applyNumberFormat="1" applyBorder="1"/>
    <xf numFmtId="1" fontId="0" fillId="4" borderId="15" xfId="0" applyNumberFormat="1" applyFill="1" applyBorder="1"/>
    <xf numFmtId="1" fontId="0" fillId="0" borderId="17" xfId="0" applyNumberFormat="1" applyBorder="1"/>
    <xf numFmtId="1" fontId="0" fillId="0" borderId="6" xfId="0" applyNumberFormat="1" applyBorder="1"/>
    <xf numFmtId="1" fontId="0" fillId="0" borderId="7" xfId="0" applyNumberFormat="1" applyBorder="1"/>
    <xf numFmtId="1" fontId="0" fillId="4" borderId="7" xfId="0" applyNumberFormat="1" applyFill="1" applyBorder="1"/>
    <xf numFmtId="1" fontId="0" fillId="0" borderId="10" xfId="0" applyNumberFormat="1" applyBorder="1"/>
    <xf numFmtId="3" fontId="0" fillId="0" borderId="38" xfId="0" applyNumberFormat="1" applyBorder="1"/>
    <xf numFmtId="3" fontId="0" fillId="0" borderId="24" xfId="0" applyNumberFormat="1" applyBorder="1"/>
    <xf numFmtId="3" fontId="0" fillId="0" borderId="40" xfId="0" applyNumberFormat="1" applyBorder="1"/>
    <xf numFmtId="0" fontId="0" fillId="0" borderId="0" xfId="0" applyAlignment="1">
      <alignment vertical="top" wrapText="1"/>
    </xf>
    <xf numFmtId="0" fontId="1" fillId="0" borderId="22" xfId="0" applyFont="1" applyBorder="1" applyAlignment="1">
      <alignment wrapText="1"/>
    </xf>
    <xf numFmtId="0" fontId="1" fillId="2" borderId="113" xfId="0" applyFont="1" applyFill="1" applyBorder="1" applyAlignment="1">
      <alignment horizontal="center" wrapText="1"/>
    </xf>
    <xf numFmtId="0" fontId="1" fillId="2" borderId="114" xfId="0" applyFont="1" applyFill="1" applyBorder="1" applyAlignment="1">
      <alignment horizontal="center" wrapText="1"/>
    </xf>
    <xf numFmtId="0" fontId="1" fillId="2" borderId="115" xfId="0" applyFont="1" applyFill="1" applyBorder="1" applyAlignment="1">
      <alignment horizontal="center" wrapText="1"/>
    </xf>
    <xf numFmtId="0" fontId="1" fillId="2" borderId="116" xfId="0" applyFont="1" applyFill="1" applyBorder="1" applyAlignment="1">
      <alignment horizontal="center" wrapText="1"/>
    </xf>
    <xf numFmtId="0" fontId="1" fillId="2" borderId="117" xfId="0" applyFont="1" applyFill="1" applyBorder="1" applyAlignment="1">
      <alignment horizontal="center" wrapText="1"/>
    </xf>
    <xf numFmtId="0" fontId="1" fillId="5" borderId="118" xfId="0" applyFont="1" applyFill="1" applyBorder="1"/>
    <xf numFmtId="3" fontId="1" fillId="5" borderId="0" xfId="0" applyNumberFormat="1" applyFont="1" applyFill="1" applyAlignment="1">
      <alignment wrapText="1"/>
    </xf>
    <xf numFmtId="3" fontId="1" fillId="5" borderId="119" xfId="0" applyNumberFormat="1" applyFont="1" applyFill="1" applyBorder="1" applyAlignment="1">
      <alignment wrapText="1"/>
    </xf>
    <xf numFmtId="0" fontId="0" fillId="0" borderId="120" xfId="0" applyBorder="1"/>
    <xf numFmtId="3" fontId="0" fillId="8" borderId="121" xfId="0" applyNumberFormat="1" applyFill="1" applyBorder="1" applyAlignment="1">
      <alignment wrapText="1"/>
    </xf>
    <xf numFmtId="0" fontId="1" fillId="5" borderId="120" xfId="0" applyFont="1" applyFill="1" applyBorder="1"/>
    <xf numFmtId="3" fontId="0" fillId="5" borderId="119" xfId="0" applyNumberFormat="1" applyFill="1" applyBorder="1"/>
    <xf numFmtId="0" fontId="0" fillId="0" borderId="122" xfId="0" applyBorder="1"/>
    <xf numFmtId="3" fontId="0" fillId="8" borderId="123" xfId="0" applyNumberFormat="1" applyFill="1" applyBorder="1"/>
    <xf numFmtId="0" fontId="0" fillId="0" borderId="124" xfId="0" applyBorder="1"/>
    <xf numFmtId="3" fontId="0" fillId="8" borderId="121" xfId="0" applyNumberFormat="1" applyFill="1" applyBorder="1"/>
    <xf numFmtId="3" fontId="0" fillId="8" borderId="125" xfId="0" applyNumberFormat="1" applyFill="1" applyBorder="1"/>
    <xf numFmtId="0" fontId="0" fillId="0" borderId="122" xfId="0" applyBorder="1" applyAlignment="1">
      <alignment horizontal="left"/>
    </xf>
    <xf numFmtId="0" fontId="0" fillId="0" borderId="124" xfId="0" applyBorder="1" applyAlignment="1">
      <alignment horizontal="left"/>
    </xf>
    <xf numFmtId="0" fontId="0" fillId="0" borderId="126" xfId="0" applyBorder="1"/>
    <xf numFmtId="3" fontId="0" fillId="0" borderId="127" xfId="0" applyNumberFormat="1" applyBorder="1"/>
    <xf numFmtId="3" fontId="0" fillId="0" borderId="128" xfId="0" applyNumberFormat="1" applyBorder="1"/>
    <xf numFmtId="3" fontId="0" fillId="8" borderId="129" xfId="0" applyNumberFormat="1" applyFill="1" applyBorder="1"/>
    <xf numFmtId="169" fontId="0" fillId="0" borderId="0" xfId="27" applyNumberFormat="1" applyFont="1"/>
    <xf numFmtId="3" fontId="10" fillId="0" borderId="0" xfId="0" applyNumberFormat="1" applyFont="1"/>
    <xf numFmtId="3" fontId="1" fillId="7" borderId="14" xfId="0" applyNumberFormat="1" applyFont="1" applyFill="1" applyBorder="1" applyAlignment="1">
      <alignment horizontal="right" wrapText="1"/>
    </xf>
    <xf numFmtId="3" fontId="1" fillId="7" borderId="15" xfId="0" applyNumberFormat="1" applyFont="1" applyFill="1" applyBorder="1" applyAlignment="1">
      <alignment horizontal="right" wrapText="1"/>
    </xf>
    <xf numFmtId="3" fontId="1" fillId="7" borderId="17" xfId="0" applyNumberFormat="1" applyFont="1" applyFill="1" applyBorder="1" applyAlignment="1">
      <alignment horizontal="right" wrapText="1"/>
    </xf>
    <xf numFmtId="0" fontId="0" fillId="0" borderId="0" xfId="0" applyAlignment="1">
      <alignment horizontal="right"/>
    </xf>
    <xf numFmtId="0" fontId="35" fillId="0" borderId="0" xfId="0" applyFont="1"/>
    <xf numFmtId="0" fontId="10"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top" wrapText="1"/>
    </xf>
    <xf numFmtId="0" fontId="4" fillId="0" borderId="0" xfId="0" applyFont="1" applyAlignment="1">
      <alignment vertical="center"/>
    </xf>
    <xf numFmtId="0" fontId="34" fillId="0" borderId="0" xfId="0" applyFont="1"/>
    <xf numFmtId="0" fontId="0" fillId="0" borderId="0" xfId="0" applyAlignment="1">
      <alignment vertical="top"/>
    </xf>
    <xf numFmtId="3" fontId="0" fillId="0" borderId="0" xfId="0" applyNumberFormat="1" applyAlignment="1">
      <alignment vertical="top"/>
    </xf>
    <xf numFmtId="166" fontId="0" fillId="0" borderId="0" xfId="27" applyNumberFormat="1" applyFont="1" applyFill="1"/>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27" xfId="0" applyFill="1" applyBorder="1" applyAlignment="1">
      <alignment horizontal="center" vertical="center" wrapText="1"/>
    </xf>
    <xf numFmtId="0" fontId="0" fillId="0" borderId="0" xfId="0" applyAlignment="1">
      <alignment horizontal="center" wrapText="1"/>
    </xf>
    <xf numFmtId="9" fontId="0" fillId="0" borderId="0" xfId="27" applyFont="1"/>
    <xf numFmtId="166" fontId="0" fillId="0" borderId="0" xfId="27" applyNumberFormat="1" applyFont="1"/>
    <xf numFmtId="0" fontId="5" fillId="0" borderId="69" xfId="26" applyBorder="1" applyAlignment="1">
      <alignment horizontal="center"/>
    </xf>
    <xf numFmtId="0" fontId="5" fillId="0" borderId="13" xfId="26" applyBorder="1" applyAlignment="1">
      <alignment horizontal="center"/>
    </xf>
    <xf numFmtId="0" fontId="5" fillId="0" borderId="30" xfId="26" applyBorder="1" applyAlignment="1">
      <alignment horizontal="center"/>
    </xf>
    <xf numFmtId="0" fontId="5" fillId="0" borderId="18" xfId="26" applyBorder="1" applyAlignment="1">
      <alignment horizontal="center"/>
    </xf>
    <xf numFmtId="0" fontId="5" fillId="0" borderId="5" xfId="26" applyBorder="1" applyAlignment="1">
      <alignment horizontal="center"/>
    </xf>
    <xf numFmtId="0" fontId="1" fillId="5" borderId="22" xfId="26" applyFont="1" applyFill="1" applyBorder="1" applyAlignment="1">
      <alignment horizontal="center"/>
    </xf>
    <xf numFmtId="0" fontId="1" fillId="5" borderId="84" xfId="0" applyFont="1" applyFill="1" applyBorder="1" applyAlignment="1">
      <alignment horizontal="left"/>
    </xf>
    <xf numFmtId="0" fontId="1" fillId="5" borderId="47" xfId="0" applyFont="1" applyFill="1" applyBorder="1" applyAlignment="1">
      <alignment horizontal="center" wrapText="1"/>
    </xf>
    <xf numFmtId="0" fontId="1" fillId="5" borderId="57" xfId="0" applyFont="1" applyFill="1" applyBorder="1" applyAlignment="1">
      <alignment horizontal="center" wrapText="1"/>
    </xf>
    <xf numFmtId="0" fontId="1" fillId="5" borderId="48" xfId="0" applyFont="1" applyFill="1" applyBorder="1" applyAlignment="1">
      <alignment horizontal="center" wrapText="1"/>
    </xf>
    <xf numFmtId="0" fontId="1" fillId="9" borderId="46" xfId="0" applyFont="1" applyFill="1" applyBorder="1"/>
    <xf numFmtId="3" fontId="0" fillId="0" borderId="80" xfId="0" applyNumberFormat="1" applyBorder="1"/>
    <xf numFmtId="3" fontId="0" fillId="0" borderId="60" xfId="0" applyNumberFormat="1" applyBorder="1" applyAlignment="1">
      <alignment wrapText="1"/>
    </xf>
    <xf numFmtId="3" fontId="0" fillId="0" borderId="65" xfId="0" applyNumberFormat="1" applyBorder="1" applyAlignment="1">
      <alignment wrapText="1"/>
    </xf>
    <xf numFmtId="3" fontId="0" fillId="0" borderId="105" xfId="0" applyNumberFormat="1" applyBorder="1"/>
    <xf numFmtId="3" fontId="0" fillId="0" borderId="32" xfId="0" applyNumberFormat="1" applyBorder="1"/>
    <xf numFmtId="3" fontId="0" fillId="0" borderId="52" xfId="0" applyNumberFormat="1" applyBorder="1"/>
    <xf numFmtId="3" fontId="0" fillId="0" borderId="41" xfId="0" applyNumberFormat="1" applyBorder="1"/>
    <xf numFmtId="3" fontId="0" fillId="0" borderId="43" xfId="0" applyNumberFormat="1" applyBorder="1"/>
    <xf numFmtId="3" fontId="0" fillId="0" borderId="78" xfId="0" applyNumberFormat="1" applyBorder="1"/>
    <xf numFmtId="3" fontId="0" fillId="0" borderId="85" xfId="0" applyNumberFormat="1" applyBorder="1"/>
    <xf numFmtId="0" fontId="1" fillId="0" borderId="1" xfId="0" applyFont="1" applyBorder="1"/>
    <xf numFmtId="3" fontId="0" fillId="0" borderId="81" xfId="0" applyNumberFormat="1" applyBorder="1"/>
    <xf numFmtId="3" fontId="0" fillId="0" borderId="73" xfId="0" applyNumberFormat="1" applyBorder="1"/>
    <xf numFmtId="3" fontId="0" fillId="0" borderId="51" xfId="0" applyNumberFormat="1" applyBorder="1"/>
    <xf numFmtId="0" fontId="0" fillId="0" borderId="5" xfId="0" applyBorder="1" applyAlignment="1">
      <alignment horizontal="left"/>
    </xf>
    <xf numFmtId="0" fontId="1" fillId="2" borderId="130" xfId="0" applyFont="1" applyFill="1" applyBorder="1" applyAlignment="1">
      <alignment horizontal="center" wrapText="1"/>
    </xf>
    <xf numFmtId="0" fontId="1" fillId="2" borderId="131" xfId="0" applyFont="1" applyFill="1" applyBorder="1" applyAlignment="1">
      <alignment horizontal="center" wrapText="1"/>
    </xf>
    <xf numFmtId="0" fontId="1" fillId="2" borderId="132" xfId="0" applyFont="1" applyFill="1" applyBorder="1" applyAlignment="1">
      <alignment horizontal="center" wrapText="1"/>
    </xf>
    <xf numFmtId="3" fontId="0" fillId="0" borderId="133" xfId="0" applyNumberFormat="1" applyBorder="1"/>
    <xf numFmtId="3" fontId="0" fillId="0" borderId="134" xfId="0" applyNumberFormat="1" applyBorder="1"/>
    <xf numFmtId="3" fontId="0" fillId="0" borderId="135" xfId="0" applyNumberFormat="1" applyBorder="1"/>
    <xf numFmtId="3" fontId="1" fillId="0" borderId="136" xfId="0" applyNumberFormat="1" applyFont="1" applyBorder="1"/>
    <xf numFmtId="3" fontId="1" fillId="0" borderId="137" xfId="0" applyNumberFormat="1" applyFont="1" applyBorder="1"/>
    <xf numFmtId="3" fontId="0" fillId="0" borderId="138" xfId="0" applyNumberFormat="1" applyBorder="1"/>
    <xf numFmtId="3" fontId="0" fillId="0" borderId="139" xfId="0" applyNumberFormat="1" applyBorder="1"/>
    <xf numFmtId="3" fontId="0" fillId="0" borderId="140" xfId="0" applyNumberFormat="1" applyBorder="1"/>
    <xf numFmtId="3" fontId="0" fillId="0" borderId="141" xfId="0" applyNumberFormat="1" applyBorder="1"/>
    <xf numFmtId="3" fontId="0" fillId="0" borderId="142" xfId="0" applyNumberFormat="1" applyBorder="1"/>
    <xf numFmtId="3" fontId="0" fillId="0" borderId="143" xfId="0" applyNumberFormat="1" applyBorder="1"/>
    <xf numFmtId="3" fontId="0" fillId="0" borderId="130" xfId="0" applyNumberFormat="1" applyBorder="1"/>
    <xf numFmtId="3" fontId="0" fillId="0" borderId="131" xfId="0" applyNumberFormat="1" applyBorder="1"/>
    <xf numFmtId="3" fontId="0" fillId="0" borderId="144" xfId="0" applyNumberFormat="1" applyBorder="1"/>
    <xf numFmtId="3" fontId="0" fillId="0" borderId="145" xfId="0" applyNumberFormat="1" applyBorder="1"/>
    <xf numFmtId="3" fontId="0" fillId="0" borderId="146" xfId="0" applyNumberFormat="1" applyBorder="1"/>
    <xf numFmtId="3" fontId="0" fillId="0" borderId="147" xfId="0" applyNumberFormat="1" applyBorder="1"/>
    <xf numFmtId="3" fontId="1" fillId="0" borderId="138" xfId="0" applyNumberFormat="1" applyFont="1" applyBorder="1"/>
    <xf numFmtId="3" fontId="0" fillId="0" borderId="148" xfId="0" applyNumberFormat="1" applyBorder="1"/>
    <xf numFmtId="3" fontId="0" fillId="0" borderId="132" xfId="0" applyNumberFormat="1" applyBorder="1"/>
    <xf numFmtId="0" fontId="1" fillId="2" borderId="149" xfId="0" applyFont="1" applyFill="1" applyBorder="1" applyAlignment="1">
      <alignment horizontal="center" wrapText="1"/>
    </xf>
    <xf numFmtId="0" fontId="1" fillId="2" borderId="150" xfId="0" applyFont="1" applyFill="1" applyBorder="1" applyAlignment="1">
      <alignment horizontal="center" wrapText="1"/>
    </xf>
    <xf numFmtId="0" fontId="1" fillId="2" borderId="151" xfId="0" applyFont="1" applyFill="1" applyBorder="1" applyAlignment="1">
      <alignment horizontal="center" wrapText="1"/>
    </xf>
    <xf numFmtId="3" fontId="0" fillId="0" borderId="152" xfId="0" applyNumberFormat="1" applyBorder="1" applyAlignment="1">
      <alignment wrapText="1"/>
    </xf>
    <xf numFmtId="3" fontId="0" fillId="0" borderId="153" xfId="0" applyNumberFormat="1" applyBorder="1" applyAlignment="1">
      <alignment wrapText="1"/>
    </xf>
    <xf numFmtId="3" fontId="0" fillId="0" borderId="154" xfId="0" applyNumberFormat="1" applyBorder="1" applyAlignment="1">
      <alignment wrapText="1"/>
    </xf>
    <xf numFmtId="3" fontId="0" fillId="0" borderId="155" xfId="0" applyNumberFormat="1" applyBorder="1"/>
    <xf numFmtId="3" fontId="0" fillId="0" borderId="156" xfId="0" applyNumberFormat="1" applyBorder="1"/>
    <xf numFmtId="3" fontId="0" fillId="0" borderId="157" xfId="0" applyNumberFormat="1" applyBorder="1"/>
    <xf numFmtId="3" fontId="0" fillId="0" borderId="158" xfId="0" applyNumberFormat="1" applyBorder="1"/>
    <xf numFmtId="3" fontId="0" fillId="0" borderId="159" xfId="0" applyNumberFormat="1" applyBorder="1"/>
    <xf numFmtId="3" fontId="0" fillId="0" borderId="160" xfId="0" applyNumberFormat="1" applyBorder="1"/>
    <xf numFmtId="3" fontId="0" fillId="0" borderId="161" xfId="0" applyNumberFormat="1" applyBorder="1"/>
    <xf numFmtId="3" fontId="0" fillId="0" borderId="162" xfId="0" applyNumberFormat="1" applyBorder="1"/>
    <xf numFmtId="3" fontId="0" fillId="0" borderId="163" xfId="0" applyNumberFormat="1" applyBorder="1"/>
    <xf numFmtId="3" fontId="0" fillId="0" borderId="149" xfId="0" applyNumberFormat="1" applyBorder="1"/>
    <xf numFmtId="3" fontId="0" fillId="0" borderId="150" xfId="0" applyNumberFormat="1" applyBorder="1"/>
    <xf numFmtId="3" fontId="0" fillId="0" borderId="151" xfId="0" applyNumberFormat="1" applyBorder="1"/>
    <xf numFmtId="3" fontId="0" fillId="0" borderId="164" xfId="0" applyNumberFormat="1" applyBorder="1"/>
    <xf numFmtId="3" fontId="0" fillId="0" borderId="165" xfId="0" applyNumberFormat="1" applyBorder="1"/>
    <xf numFmtId="3" fontId="0" fillId="0" borderId="166" xfId="0" applyNumberFormat="1" applyBorder="1"/>
    <xf numFmtId="0" fontId="1" fillId="2" borderId="167" xfId="0" applyFont="1" applyFill="1" applyBorder="1" applyAlignment="1">
      <alignment horizontal="center" wrapText="1"/>
    </xf>
    <xf numFmtId="3" fontId="0" fillId="0" borderId="168" xfId="0" applyNumberFormat="1" applyBorder="1" applyAlignment="1">
      <alignment wrapText="1"/>
    </xf>
    <xf numFmtId="3" fontId="0" fillId="0" borderId="134" xfId="0" applyNumberFormat="1" applyBorder="1" applyAlignment="1">
      <alignment wrapText="1"/>
    </xf>
    <xf numFmtId="3" fontId="0" fillId="0" borderId="135" xfId="0" applyNumberFormat="1" applyBorder="1" applyAlignment="1">
      <alignment wrapText="1"/>
    </xf>
    <xf numFmtId="3" fontId="0" fillId="0" borderId="169" xfId="0" applyNumberFormat="1" applyBorder="1"/>
    <xf numFmtId="3" fontId="0" fillId="0" borderId="137" xfId="0" applyNumberFormat="1" applyBorder="1"/>
    <xf numFmtId="3" fontId="0" fillId="0" borderId="170" xfId="0" applyNumberFormat="1" applyBorder="1"/>
    <xf numFmtId="3" fontId="0" fillId="0" borderId="171" xfId="0" applyNumberFormat="1" applyBorder="1"/>
    <xf numFmtId="3" fontId="0" fillId="0" borderId="167" xfId="0" applyNumberFormat="1" applyBorder="1"/>
    <xf numFmtId="3" fontId="0" fillId="0" borderId="172" xfId="0" applyNumberFormat="1" applyBorder="1"/>
    <xf numFmtId="3" fontId="0" fillId="0" borderId="173" xfId="0" applyNumberFormat="1" applyBorder="1"/>
    <xf numFmtId="164" fontId="0" fillId="0" borderId="143" xfId="0" applyNumberFormat="1" applyBorder="1"/>
    <xf numFmtId="0" fontId="1" fillId="2" borderId="174" xfId="0" applyFont="1" applyFill="1" applyBorder="1" applyAlignment="1">
      <alignment horizontal="center" wrapText="1"/>
    </xf>
    <xf numFmtId="3" fontId="0" fillId="0" borderId="175" xfId="0" applyNumberFormat="1" applyBorder="1"/>
    <xf numFmtId="3" fontId="0" fillId="0" borderId="153" xfId="0" applyNumberFormat="1" applyBorder="1"/>
    <xf numFmtId="3" fontId="1" fillId="0" borderId="176" xfId="0" applyNumberFormat="1" applyFont="1" applyBorder="1"/>
    <xf numFmtId="3" fontId="1" fillId="0" borderId="156" xfId="0" applyNumberFormat="1" applyFont="1" applyBorder="1"/>
    <xf numFmtId="3" fontId="0" fillId="0" borderId="177" xfId="0" applyNumberFormat="1" applyBorder="1"/>
    <xf numFmtId="3" fontId="0" fillId="0" borderId="178" xfId="0" applyNumberFormat="1" applyBorder="1"/>
    <xf numFmtId="3" fontId="0" fillId="0" borderId="174" xfId="0" applyNumberFormat="1" applyBorder="1"/>
    <xf numFmtId="3" fontId="0" fillId="0" borderId="179" xfId="0" applyNumberFormat="1" applyBorder="1"/>
    <xf numFmtId="3" fontId="1" fillId="0" borderId="80" xfId="0" applyNumberFormat="1" applyFont="1" applyBorder="1"/>
    <xf numFmtId="3" fontId="0" fillId="0" borderId="180" xfId="0" applyNumberFormat="1" applyBorder="1"/>
    <xf numFmtId="164" fontId="0" fillId="0" borderId="163" xfId="0" applyNumberFormat="1" applyBorder="1"/>
    <xf numFmtId="164" fontId="0" fillId="0" borderId="171" xfId="0" applyNumberFormat="1" applyBorder="1"/>
    <xf numFmtId="3" fontId="0" fillId="0" borderId="57" xfId="0" applyNumberFormat="1" applyBorder="1" applyAlignment="1">
      <alignment wrapText="1"/>
    </xf>
    <xf numFmtId="164" fontId="0" fillId="0" borderId="142" xfId="0" applyNumberFormat="1" applyBorder="1"/>
    <xf numFmtId="3" fontId="0" fillId="0" borderId="105" xfId="0" applyNumberFormat="1" applyBorder="1" applyAlignment="1">
      <alignment wrapText="1"/>
    </xf>
    <xf numFmtId="0" fontId="1" fillId="2" borderId="53" xfId="0" applyFont="1" applyFill="1" applyBorder="1" applyAlignment="1">
      <alignment horizontal="center" wrapText="1"/>
    </xf>
    <xf numFmtId="3" fontId="0" fillId="0" borderId="48" xfId="0" applyNumberFormat="1" applyBorder="1" applyAlignment="1">
      <alignment wrapText="1"/>
    </xf>
    <xf numFmtId="3" fontId="0" fillId="0" borderId="53" xfId="0" applyNumberFormat="1" applyBorder="1"/>
    <xf numFmtId="0" fontId="1" fillId="0" borderId="0" xfId="26" applyFont="1"/>
    <xf numFmtId="0" fontId="36" fillId="0" borderId="0" xfId="0" applyFont="1" applyAlignment="1">
      <alignment horizontal="left" vertical="center" readingOrder="1"/>
    </xf>
    <xf numFmtId="2" fontId="0" fillId="0" borderId="16" xfId="27" applyNumberFormat="1" applyFont="1" applyBorder="1" applyAlignment="1">
      <alignment horizontal="center"/>
    </xf>
    <xf numFmtId="2" fontId="0" fillId="0" borderId="21" xfId="27" applyNumberFormat="1" applyFont="1" applyBorder="1" applyAlignment="1">
      <alignment horizontal="center"/>
    </xf>
    <xf numFmtId="2" fontId="0" fillId="0" borderId="66" xfId="27" applyNumberFormat="1" applyFont="1" applyBorder="1"/>
    <xf numFmtId="2" fontId="0" fillId="0" borderId="49" xfId="27" applyNumberFormat="1" applyFont="1" applyBorder="1"/>
    <xf numFmtId="2" fontId="0" fillId="0" borderId="15" xfId="27" applyNumberFormat="1" applyFont="1" applyBorder="1"/>
    <xf numFmtId="2" fontId="0" fillId="0" borderId="20" xfId="27" applyNumberFormat="1" applyFont="1" applyBorder="1"/>
    <xf numFmtId="2" fontId="0" fillId="0" borderId="21" xfId="27" applyNumberFormat="1" applyFont="1" applyBorder="1"/>
    <xf numFmtId="2" fontId="1" fillId="5" borderId="78" xfId="0" applyNumberFormat="1" applyFont="1" applyFill="1" applyBorder="1" applyAlignment="1">
      <alignment horizontal="center" wrapText="1"/>
    </xf>
    <xf numFmtId="2" fontId="0" fillId="0" borderId="20" xfId="27" applyNumberFormat="1" applyFont="1" applyBorder="1" applyAlignment="1">
      <alignment horizontal="center"/>
    </xf>
    <xf numFmtId="2" fontId="0" fillId="0" borderId="33" xfId="27" applyNumberFormat="1" applyFont="1" applyBorder="1"/>
    <xf numFmtId="2" fontId="0" fillId="0" borderId="95" xfId="27" applyNumberFormat="1" applyFont="1" applyBorder="1"/>
    <xf numFmtId="2" fontId="0" fillId="0" borderId="15" xfId="27" applyNumberFormat="1" applyFont="1" applyBorder="1" applyAlignment="1">
      <alignment horizontal="center"/>
    </xf>
    <xf numFmtId="2" fontId="1" fillId="5" borderId="66" xfId="0" applyNumberFormat="1" applyFont="1" applyFill="1" applyBorder="1" applyAlignment="1">
      <alignment horizontal="center" wrapText="1"/>
    </xf>
    <xf numFmtId="2" fontId="0" fillId="0" borderId="17" xfId="27" applyNumberFormat="1" applyFont="1" applyBorder="1" applyAlignment="1">
      <alignment horizontal="center"/>
    </xf>
    <xf numFmtId="2" fontId="1" fillId="5" borderId="52" xfId="0" applyNumberFormat="1" applyFont="1" applyFill="1" applyBorder="1" applyAlignment="1">
      <alignment horizontal="center" wrapText="1"/>
    </xf>
    <xf numFmtId="2" fontId="0" fillId="0" borderId="29" xfId="27" applyNumberFormat="1" applyFont="1" applyBorder="1" applyAlignment="1">
      <alignment horizontal="center"/>
    </xf>
    <xf numFmtId="165" fontId="0" fillId="0" borderId="15" xfId="27" applyNumberFormat="1" applyFont="1" applyBorder="1"/>
    <xf numFmtId="165" fontId="0" fillId="0" borderId="16" xfId="27" applyNumberFormat="1" applyFont="1" applyBorder="1"/>
    <xf numFmtId="165" fontId="0" fillId="0" borderId="15" xfId="27" applyNumberFormat="1" applyFont="1" applyBorder="1" applyAlignment="1">
      <alignment horizontal="center"/>
    </xf>
    <xf numFmtId="165" fontId="0" fillId="0" borderId="16" xfId="27" applyNumberFormat="1" applyFont="1" applyBorder="1" applyAlignment="1">
      <alignment horizontal="center"/>
    </xf>
    <xf numFmtId="165" fontId="0" fillId="0" borderId="20" xfId="27" applyNumberFormat="1" applyFont="1" applyBorder="1"/>
    <xf numFmtId="165" fontId="0" fillId="0" borderId="71" xfId="27" applyNumberFormat="1" applyFont="1" applyBorder="1"/>
    <xf numFmtId="165" fontId="0" fillId="0" borderId="78" xfId="27" applyNumberFormat="1" applyFont="1" applyBorder="1"/>
    <xf numFmtId="165" fontId="0" fillId="0" borderId="33" xfId="27" applyNumberFormat="1" applyFont="1" applyBorder="1"/>
    <xf numFmtId="165" fontId="1" fillId="5" borderId="78" xfId="27" applyNumberFormat="1" applyFont="1" applyFill="1" applyBorder="1" applyAlignment="1">
      <alignment horizontal="center" wrapText="1"/>
    </xf>
    <xf numFmtId="165" fontId="0" fillId="0" borderId="39" xfId="27" applyNumberFormat="1" applyFont="1" applyBorder="1"/>
    <xf numFmtId="165" fontId="0" fillId="0" borderId="21" xfId="27" applyNumberFormat="1" applyFont="1" applyBorder="1" applyAlignment="1">
      <alignment horizontal="center"/>
    </xf>
    <xf numFmtId="165" fontId="0" fillId="0" borderId="42" xfId="27" applyNumberFormat="1" applyFont="1" applyBorder="1"/>
    <xf numFmtId="165" fontId="0" fillId="0" borderId="66" xfId="27" applyNumberFormat="1" applyFont="1" applyBorder="1"/>
    <xf numFmtId="165" fontId="0" fillId="0" borderId="49" xfId="27" applyNumberFormat="1" applyFont="1" applyBorder="1"/>
    <xf numFmtId="165" fontId="0" fillId="0" borderId="33" xfId="27" applyNumberFormat="1" applyFont="1" applyBorder="1" applyAlignment="1">
      <alignment horizontal="center"/>
    </xf>
    <xf numFmtId="165" fontId="0" fillId="0" borderId="21" xfId="27" applyNumberFormat="1" applyFont="1" applyBorder="1"/>
    <xf numFmtId="165" fontId="0" fillId="0" borderId="99" xfId="27" applyNumberFormat="1" applyFont="1" applyBorder="1"/>
    <xf numFmtId="165" fontId="0" fillId="0" borderId="41" xfId="27" applyNumberFormat="1" applyFont="1" applyBorder="1"/>
    <xf numFmtId="165" fontId="1" fillId="5" borderId="31" xfId="0" applyNumberFormat="1" applyFont="1" applyFill="1" applyBorder="1" applyAlignment="1">
      <alignment horizontal="center" wrapText="1"/>
    </xf>
    <xf numFmtId="165" fontId="1" fillId="5" borderId="78" xfId="0" applyNumberFormat="1" applyFont="1" applyFill="1" applyBorder="1" applyAlignment="1">
      <alignment horizontal="center" wrapText="1"/>
    </xf>
    <xf numFmtId="165" fontId="0" fillId="0" borderId="15" xfId="27" applyNumberFormat="1" applyFont="1" applyBorder="1" applyAlignment="1">
      <alignment vertical="center"/>
    </xf>
    <xf numFmtId="165" fontId="0" fillId="0" borderId="25" xfId="27" applyNumberFormat="1" applyFont="1" applyBorder="1"/>
    <xf numFmtId="165" fontId="0" fillId="0" borderId="20" xfId="27" applyNumberFormat="1" applyFont="1" applyBorder="1" applyAlignment="1">
      <alignment horizontal="center"/>
    </xf>
    <xf numFmtId="165" fontId="0" fillId="0" borderId="95" xfId="27" applyNumberFormat="1" applyFont="1" applyBorder="1"/>
    <xf numFmtId="165" fontId="0" fillId="0" borderId="17" xfId="27" applyNumberFormat="1" applyFont="1" applyBorder="1"/>
    <xf numFmtId="165" fontId="0" fillId="0" borderId="52" xfId="27" applyNumberFormat="1" applyFont="1" applyBorder="1"/>
    <xf numFmtId="165" fontId="0" fillId="0" borderId="26" xfId="27" applyNumberFormat="1" applyFont="1" applyBorder="1"/>
    <xf numFmtId="165" fontId="0" fillId="0" borderId="29" xfId="27" applyNumberFormat="1" applyFont="1" applyBorder="1"/>
    <xf numFmtId="165" fontId="0" fillId="0" borderId="92" xfId="27" applyNumberFormat="1" applyFont="1" applyBorder="1"/>
    <xf numFmtId="165" fontId="0" fillId="0" borderId="51" xfId="27" applyNumberFormat="1" applyFont="1" applyBorder="1"/>
    <xf numFmtId="2" fontId="0" fillId="0" borderId="0" xfId="27" applyNumberFormat="1" applyFont="1" applyFill="1" applyBorder="1" applyAlignment="1"/>
    <xf numFmtId="0" fontId="1" fillId="6" borderId="84" xfId="0" applyFont="1" applyFill="1" applyBorder="1" applyAlignment="1">
      <alignment horizontal="left" wrapText="1"/>
    </xf>
    <xf numFmtId="0" fontId="12" fillId="2" borderId="15" xfId="0" applyFont="1" applyFill="1" applyBorder="1" applyAlignment="1">
      <alignment horizontal="center" wrapText="1"/>
    </xf>
    <xf numFmtId="3" fontId="10" fillId="0" borderId="41" xfId="0" applyNumberFormat="1" applyFont="1" applyBorder="1"/>
    <xf numFmtId="3" fontId="10" fillId="0" borderId="78" xfId="0" applyNumberFormat="1" applyFont="1" applyBorder="1"/>
    <xf numFmtId="3" fontId="11" fillId="3" borderId="85" xfId="0" applyNumberFormat="1" applyFont="1" applyFill="1" applyBorder="1"/>
    <xf numFmtId="0" fontId="12" fillId="2" borderId="33" xfId="0" applyFont="1" applyFill="1" applyBorder="1" applyAlignment="1">
      <alignment horizontal="center" wrapText="1"/>
    </xf>
    <xf numFmtId="3" fontId="11" fillId="0" borderId="182" xfId="0" applyNumberFormat="1" applyFont="1" applyBorder="1"/>
    <xf numFmtId="3" fontId="11" fillId="0" borderId="38" xfId="0" applyNumberFormat="1" applyFont="1" applyBorder="1"/>
    <xf numFmtId="0" fontId="40" fillId="7" borderId="55" xfId="0" applyFont="1" applyFill="1" applyBorder="1"/>
    <xf numFmtId="0" fontId="40" fillId="7" borderId="24" xfId="0" applyFont="1" applyFill="1" applyBorder="1"/>
    <xf numFmtId="0" fontId="40" fillId="0" borderId="0" xfId="0" applyFont="1"/>
    <xf numFmtId="3" fontId="11" fillId="0" borderId="37" xfId="0" applyNumberFormat="1" applyFont="1" applyBorder="1"/>
    <xf numFmtId="0" fontId="10" fillId="7" borderId="105" xfId="0" applyFont="1" applyFill="1" applyBorder="1"/>
    <xf numFmtId="0" fontId="38" fillId="2" borderId="108" xfId="0" applyFont="1" applyFill="1" applyBorder="1" applyAlignment="1">
      <alignment horizontal="center" wrapText="1"/>
    </xf>
    <xf numFmtId="0" fontId="38" fillId="2" borderId="15" xfId="0" applyFont="1" applyFill="1" applyBorder="1" applyAlignment="1">
      <alignment horizontal="center" wrapText="1"/>
    </xf>
    <xf numFmtId="0" fontId="38" fillId="2" borderId="17" xfId="0" applyFont="1" applyFill="1" applyBorder="1" applyAlignment="1">
      <alignment horizontal="center" wrapText="1"/>
    </xf>
    <xf numFmtId="0" fontId="40" fillId="7" borderId="37" xfId="0" applyFont="1" applyFill="1" applyBorder="1"/>
    <xf numFmtId="0" fontId="40" fillId="7" borderId="0" xfId="0" applyFont="1" applyFill="1"/>
    <xf numFmtId="0" fontId="40" fillId="7" borderId="38" xfId="0" applyFont="1" applyFill="1" applyBorder="1"/>
    <xf numFmtId="0" fontId="10" fillId="0" borderId="62" xfId="0" applyFont="1" applyBorder="1" applyAlignment="1">
      <alignment horizontal="left" vertical="top" wrapText="1"/>
    </xf>
    <xf numFmtId="0" fontId="10" fillId="0" borderId="77" xfId="0" applyFont="1" applyBorder="1" applyAlignment="1">
      <alignment horizontal="left" vertical="top" wrapText="1"/>
    </xf>
    <xf numFmtId="0" fontId="11" fillId="3" borderId="97" xfId="0" applyFont="1" applyFill="1" applyBorder="1" applyAlignment="1">
      <alignment horizontal="left" vertical="top" wrapText="1"/>
    </xf>
    <xf numFmtId="0" fontId="11" fillId="0" borderId="55" xfId="0" applyFont="1" applyBorder="1" applyAlignment="1">
      <alignment horizontal="left" vertical="top" wrapText="1"/>
    </xf>
    <xf numFmtId="0" fontId="10" fillId="7" borderId="57" xfId="0" applyFont="1" applyFill="1" applyBorder="1"/>
    <xf numFmtId="0" fontId="11" fillId="0" borderId="55" xfId="0" applyFont="1" applyBorder="1" applyAlignment="1">
      <alignment vertical="top" wrapText="1"/>
    </xf>
    <xf numFmtId="0" fontId="11" fillId="3" borderId="189" xfId="0" applyFont="1" applyFill="1" applyBorder="1" applyAlignment="1">
      <alignment horizontal="left" vertical="top" wrapText="1"/>
    </xf>
    <xf numFmtId="3" fontId="11" fillId="3" borderId="190" xfId="0" applyNumberFormat="1" applyFont="1" applyFill="1" applyBorder="1"/>
    <xf numFmtId="3" fontId="11" fillId="3" borderId="191" xfId="0" applyNumberFormat="1" applyFont="1" applyFill="1" applyBorder="1"/>
    <xf numFmtId="3" fontId="11" fillId="3" borderId="192" xfId="0" applyNumberFormat="1" applyFont="1" applyFill="1" applyBorder="1"/>
    <xf numFmtId="3" fontId="11" fillId="3" borderId="193" xfId="0" applyNumberFormat="1" applyFont="1" applyFill="1" applyBorder="1"/>
    <xf numFmtId="3" fontId="11" fillId="3" borderId="194" xfId="0" applyNumberFormat="1" applyFont="1" applyFill="1" applyBorder="1"/>
    <xf numFmtId="3" fontId="11" fillId="3" borderId="195" xfId="0" applyNumberFormat="1" applyFont="1" applyFill="1" applyBorder="1"/>
    <xf numFmtId="0" fontId="12" fillId="2" borderId="32" xfId="0" applyFont="1" applyFill="1" applyBorder="1" applyAlignment="1">
      <alignment horizontal="center" wrapText="1"/>
    </xf>
    <xf numFmtId="0" fontId="38" fillId="2" borderId="33" xfId="0" applyFont="1" applyFill="1" applyBorder="1" applyAlignment="1">
      <alignment horizontal="center" wrapText="1"/>
    </xf>
    <xf numFmtId="167" fontId="1" fillId="6" borderId="2" xfId="1" applyNumberFormat="1" applyFont="1" applyFill="1" applyBorder="1" applyAlignment="1">
      <alignment horizontal="center" wrapText="1"/>
    </xf>
    <xf numFmtId="167" fontId="1" fillId="6" borderId="3" xfId="1" applyNumberFormat="1" applyFont="1" applyFill="1" applyBorder="1" applyAlignment="1">
      <alignment horizontal="center" wrapText="1"/>
    </xf>
    <xf numFmtId="167" fontId="1" fillId="6" borderId="4" xfId="1" applyNumberFormat="1" applyFont="1" applyFill="1" applyBorder="1" applyAlignment="1">
      <alignment horizontal="center" wrapText="1"/>
    </xf>
    <xf numFmtId="167" fontId="1" fillId="6" borderId="61" xfId="1" applyNumberFormat="1" applyFont="1" applyFill="1" applyBorder="1" applyAlignment="1">
      <alignment horizontal="center" wrapText="1"/>
    </xf>
    <xf numFmtId="167" fontId="1" fillId="6" borderId="23" xfId="1" applyNumberFormat="1" applyFont="1" applyFill="1" applyBorder="1" applyAlignment="1">
      <alignment horizontal="center" wrapText="1"/>
    </xf>
    <xf numFmtId="167" fontId="1" fillId="6" borderId="25" xfId="1" applyNumberFormat="1" applyFont="1" applyFill="1" applyBorder="1" applyAlignment="1">
      <alignment horizontal="center" wrapText="1"/>
    </xf>
    <xf numFmtId="167" fontId="1" fillId="6" borderId="88" xfId="1" applyNumberFormat="1" applyFont="1" applyFill="1" applyBorder="1" applyAlignment="1">
      <alignment horizontal="center" wrapText="1"/>
    </xf>
    <xf numFmtId="167" fontId="1" fillId="6" borderId="28" xfId="1" applyNumberFormat="1" applyFont="1" applyFill="1" applyBorder="1" applyAlignment="1">
      <alignment horizontal="center" wrapText="1"/>
    </xf>
    <xf numFmtId="167" fontId="0" fillId="4" borderId="34" xfId="1" applyNumberFormat="1" applyFont="1" applyFill="1" applyBorder="1"/>
    <xf numFmtId="167" fontId="0" fillId="4" borderId="11" xfId="1" applyNumberFormat="1" applyFont="1" applyFill="1" applyBorder="1"/>
    <xf numFmtId="167" fontId="0" fillId="4" borderId="35" xfId="1" applyNumberFormat="1" applyFont="1" applyFill="1" applyBorder="1"/>
    <xf numFmtId="167" fontId="0" fillId="0" borderId="14" xfId="1" applyNumberFormat="1" applyFont="1" applyBorder="1"/>
    <xf numFmtId="167" fontId="0" fillId="0" borderId="35" xfId="1" applyNumberFormat="1" applyFont="1" applyBorder="1"/>
    <xf numFmtId="167" fontId="0" fillId="4" borderId="54" xfId="1" applyNumberFormat="1" applyFont="1" applyFill="1" applyBorder="1"/>
    <xf numFmtId="167" fontId="0" fillId="4" borderId="12" xfId="1" applyNumberFormat="1" applyFont="1" applyFill="1" applyBorder="1"/>
    <xf numFmtId="167" fontId="0" fillId="4" borderId="33" xfId="1" applyNumberFormat="1" applyFont="1" applyFill="1" applyBorder="1"/>
    <xf numFmtId="167" fontId="0" fillId="0" borderId="58" xfId="1" applyNumberFormat="1" applyFont="1" applyBorder="1"/>
    <xf numFmtId="167" fontId="0" fillId="4" borderId="17" xfId="1" applyNumberFormat="1" applyFont="1" applyFill="1" applyBorder="1"/>
    <xf numFmtId="167" fontId="0" fillId="0" borderId="33" xfId="1" applyNumberFormat="1" applyFont="1" applyBorder="1"/>
    <xf numFmtId="167" fontId="0" fillId="0" borderId="16" xfId="1" applyNumberFormat="1" applyFont="1" applyBorder="1"/>
    <xf numFmtId="167" fontId="0" fillId="0" borderId="6" xfId="1" applyNumberFormat="1" applyFont="1" applyBorder="1"/>
    <xf numFmtId="167" fontId="0" fillId="0" borderId="45" xfId="1" applyNumberFormat="1" applyFont="1" applyBorder="1"/>
    <xf numFmtId="167" fontId="0" fillId="4" borderId="10" xfId="1" applyNumberFormat="1" applyFont="1" applyFill="1" applyBorder="1"/>
    <xf numFmtId="0" fontId="0" fillId="0" borderId="22" xfId="0" applyBorder="1" applyAlignment="1">
      <alignment horizontal="left" vertical="center" wrapText="1"/>
    </xf>
    <xf numFmtId="0" fontId="0" fillId="0" borderId="0" xfId="0" applyAlignment="1">
      <alignment horizontal="left" vertical="center" wrapText="1"/>
    </xf>
    <xf numFmtId="0" fontId="1" fillId="2" borderId="72" xfId="26" applyFont="1" applyFill="1" applyBorder="1" applyAlignment="1">
      <alignment horizontal="center" wrapText="1"/>
    </xf>
    <xf numFmtId="0" fontId="1" fillId="2" borderId="73" xfId="26" applyFont="1" applyFill="1" applyBorder="1" applyAlignment="1">
      <alignment horizontal="center" wrapText="1"/>
    </xf>
    <xf numFmtId="0" fontId="1" fillId="2" borderId="46" xfId="26" applyFont="1" applyFill="1" applyBorder="1" applyAlignment="1">
      <alignment horizontal="center" wrapText="1"/>
    </xf>
    <xf numFmtId="0" fontId="1" fillId="2" borderId="50" xfId="26" applyFont="1" applyFill="1" applyBorder="1" applyAlignment="1">
      <alignment horizontal="center" wrapText="1"/>
    </xf>
    <xf numFmtId="0" fontId="1" fillId="2" borderId="76" xfId="26" applyFont="1" applyFill="1" applyBorder="1" applyAlignment="1">
      <alignment horizontal="center" wrapText="1"/>
    </xf>
    <xf numFmtId="0" fontId="1" fillId="2" borderId="81" xfId="26" applyFont="1" applyFill="1" applyBorder="1" applyAlignment="1">
      <alignment horizontal="center" wrapText="1"/>
    </xf>
    <xf numFmtId="0" fontId="1" fillId="2" borderId="72" xfId="26" applyFont="1" applyFill="1" applyBorder="1" applyAlignment="1">
      <alignment horizontal="center"/>
    </xf>
    <xf numFmtId="0" fontId="1" fillId="2" borderId="76" xfId="26" applyFont="1" applyFill="1" applyBorder="1" applyAlignment="1">
      <alignment horizontal="center"/>
    </xf>
    <xf numFmtId="0" fontId="0" fillId="0" borderId="0" xfId="0" applyAlignment="1">
      <alignment horizontal="left"/>
    </xf>
    <xf numFmtId="0" fontId="1" fillId="2" borderId="67" xfId="0" applyFont="1" applyFill="1" applyBorder="1" applyAlignment="1">
      <alignment horizontal="center"/>
    </xf>
    <xf numFmtId="0" fontId="1" fillId="2" borderId="98" xfId="0" applyFont="1" applyFill="1" applyBorder="1" applyAlignment="1">
      <alignment horizontal="center"/>
    </xf>
    <xf numFmtId="0" fontId="1" fillId="2" borderId="76" xfId="0" applyFont="1" applyFill="1" applyBorder="1" applyAlignment="1">
      <alignment horizontal="center"/>
    </xf>
    <xf numFmtId="0" fontId="1" fillId="2" borderId="72" xfId="0" applyFont="1" applyFill="1" applyBorder="1" applyAlignment="1">
      <alignment horizontal="center"/>
    </xf>
    <xf numFmtId="0" fontId="1" fillId="2" borderId="73" xfId="0" applyFont="1" applyFill="1" applyBorder="1" applyAlignment="1">
      <alignment horizontal="center"/>
    </xf>
    <xf numFmtId="0" fontId="0" fillId="0" borderId="0" xfId="0" applyAlignment="1">
      <alignment horizontal="left" wrapText="1"/>
    </xf>
    <xf numFmtId="0" fontId="0" fillId="0" borderId="0" xfId="0" applyAlignment="1">
      <alignment horizontal="left" vertical="top" wrapText="1"/>
    </xf>
    <xf numFmtId="0" fontId="1" fillId="2" borderId="72" xfId="0" applyFont="1" applyFill="1" applyBorder="1" applyAlignment="1">
      <alignment horizontal="center" wrapText="1"/>
    </xf>
    <xf numFmtId="0" fontId="1" fillId="2" borderId="81" xfId="0" applyFont="1" applyFill="1" applyBorder="1" applyAlignment="1">
      <alignment horizontal="center" wrapText="1"/>
    </xf>
    <xf numFmtId="0" fontId="1" fillId="2" borderId="67" xfId="0" applyFont="1" applyFill="1" applyBorder="1" applyAlignment="1">
      <alignment horizontal="center" wrapText="1"/>
    </xf>
    <xf numFmtId="0" fontId="1" fillId="2" borderId="82" xfId="0" applyFont="1" applyFill="1" applyBorder="1" applyAlignment="1">
      <alignment horizontal="center" wrapText="1"/>
    </xf>
    <xf numFmtId="0" fontId="1" fillId="2" borderId="81" xfId="0" applyFont="1" applyFill="1" applyBorder="1" applyAlignment="1">
      <alignment horizontal="center"/>
    </xf>
    <xf numFmtId="0" fontId="39" fillId="6" borderId="56" xfId="0" applyFont="1" applyFill="1" applyBorder="1" applyAlignment="1">
      <alignment horizontal="left"/>
    </xf>
    <xf numFmtId="0" fontId="39" fillId="6" borderId="47" xfId="0" applyFont="1" applyFill="1" applyBorder="1" applyAlignment="1">
      <alignment horizontal="left"/>
    </xf>
    <xf numFmtId="0" fontId="39" fillId="6" borderId="57" xfId="0" applyFont="1" applyFill="1" applyBorder="1" applyAlignment="1">
      <alignment horizontal="left"/>
    </xf>
    <xf numFmtId="0" fontId="39" fillId="2" borderId="83" xfId="0" applyFont="1" applyFill="1" applyBorder="1" applyAlignment="1">
      <alignment horizontal="center" vertical="center" wrapText="1"/>
    </xf>
    <xf numFmtId="0" fontId="39" fillId="2" borderId="196" xfId="0" applyFont="1" applyFill="1" applyBorder="1" applyAlignment="1">
      <alignment horizontal="center" vertical="center" wrapText="1"/>
    </xf>
    <xf numFmtId="0" fontId="39" fillId="2" borderId="63" xfId="0" applyFont="1" applyFill="1" applyBorder="1" applyAlignment="1">
      <alignment horizontal="center" vertical="center" wrapText="1"/>
    </xf>
    <xf numFmtId="0" fontId="11" fillId="2" borderId="184" xfId="0" applyFont="1" applyFill="1" applyBorder="1" applyAlignment="1">
      <alignment horizontal="center" vertical="center" wrapText="1"/>
    </xf>
    <xf numFmtId="0" fontId="11" fillId="2" borderId="187" xfId="0" applyFont="1" applyFill="1" applyBorder="1" applyAlignment="1">
      <alignment horizontal="center" vertical="center" wrapText="1"/>
    </xf>
    <xf numFmtId="0" fontId="11" fillId="2" borderId="188" xfId="0" applyFont="1" applyFill="1" applyBorder="1" applyAlignment="1">
      <alignment horizontal="center" vertical="center" wrapText="1"/>
    </xf>
    <xf numFmtId="0" fontId="39" fillId="6" borderId="181" xfId="0" applyFont="1" applyFill="1" applyBorder="1" applyAlignment="1">
      <alignment horizontal="left"/>
    </xf>
    <xf numFmtId="0" fontId="39" fillId="6" borderId="183" xfId="0" applyFont="1" applyFill="1" applyBorder="1" applyAlignment="1">
      <alignment horizontal="left"/>
    </xf>
    <xf numFmtId="0" fontId="39" fillId="6" borderId="42" xfId="0" applyFont="1" applyFill="1" applyBorder="1" applyAlignment="1">
      <alignment horizontal="left"/>
    </xf>
    <xf numFmtId="0" fontId="39" fillId="2" borderId="13" xfId="0" applyFont="1" applyFill="1" applyBorder="1" applyAlignment="1">
      <alignment horizontal="center" vertical="center" wrapText="1"/>
    </xf>
    <xf numFmtId="0" fontId="39" fillId="2" borderId="66"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39" fillId="2" borderId="42"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15" xfId="0" applyFont="1" applyFill="1" applyBorder="1" applyAlignment="1">
      <alignment horizontal="center" vertical="center" wrapText="1"/>
    </xf>
    <xf numFmtId="0" fontId="39" fillId="2" borderId="17" xfId="0" applyFont="1" applyFill="1" applyBorder="1" applyAlignment="1">
      <alignment horizontal="center" vertical="center" wrapText="1"/>
    </xf>
    <xf numFmtId="0" fontId="39" fillId="2" borderId="185" xfId="0" applyFont="1" applyFill="1" applyBorder="1" applyAlignment="1">
      <alignment horizontal="center"/>
    </xf>
    <xf numFmtId="0" fontId="39" fillId="2" borderId="186" xfId="0" applyFont="1" applyFill="1" applyBorder="1" applyAlignment="1">
      <alignment horizontal="center"/>
    </xf>
    <xf numFmtId="0" fontId="39" fillId="2" borderId="41" xfId="0" applyFont="1" applyFill="1" applyBorder="1" applyAlignment="1">
      <alignment horizontal="center" vertical="center" wrapText="1"/>
    </xf>
    <xf numFmtId="0" fontId="6" fillId="0" borderId="0" xfId="2" applyAlignment="1">
      <alignment horizontal="left"/>
    </xf>
    <xf numFmtId="0" fontId="1" fillId="2" borderId="1" xfId="0" applyFont="1" applyFill="1" applyBorder="1" applyAlignment="1">
      <alignment horizontal="center"/>
    </xf>
    <xf numFmtId="0" fontId="1" fillId="2" borderId="56" xfId="0" applyFont="1" applyFill="1" applyBorder="1" applyAlignment="1">
      <alignment horizontal="center"/>
    </xf>
    <xf numFmtId="0" fontId="1" fillId="2" borderId="47" xfId="0" applyFont="1" applyFill="1" applyBorder="1" applyAlignment="1">
      <alignment horizontal="center"/>
    </xf>
    <xf numFmtId="0" fontId="1" fillId="2" borderId="57" xfId="0" applyFont="1" applyFill="1" applyBorder="1" applyAlignment="1">
      <alignment horizontal="center"/>
    </xf>
    <xf numFmtId="0" fontId="1" fillId="2" borderId="22" xfId="0" applyFont="1" applyFill="1" applyBorder="1" applyAlignment="1">
      <alignment horizontal="center" wrapText="1"/>
    </xf>
    <xf numFmtId="0" fontId="1" fillId="2" borderId="50" xfId="0" applyFont="1" applyFill="1" applyBorder="1" applyAlignment="1">
      <alignment horizontal="center" wrapText="1"/>
    </xf>
    <xf numFmtId="0" fontId="1" fillId="2" borderId="77" xfId="0" applyFont="1" applyFill="1" applyBorder="1" applyAlignment="1">
      <alignment horizontal="center" wrapText="1"/>
    </xf>
    <xf numFmtId="0" fontId="1" fillId="2" borderId="66" xfId="0" applyFont="1" applyFill="1" applyBorder="1" applyAlignment="1">
      <alignment horizontal="center" wrapText="1"/>
    </xf>
    <xf numFmtId="0" fontId="1" fillId="2" borderId="33" xfId="0" applyFont="1" applyFill="1" applyBorder="1" applyAlignment="1">
      <alignment horizontal="center" wrapText="1"/>
    </xf>
    <xf numFmtId="0" fontId="1" fillId="2" borderId="58" xfId="0" applyFont="1" applyFill="1" applyBorder="1" applyAlignment="1">
      <alignment horizontal="center"/>
    </xf>
    <xf numFmtId="0" fontId="1" fillId="2" borderId="66" xfId="0" applyFont="1" applyFill="1" applyBorder="1" applyAlignment="1">
      <alignment horizontal="center"/>
    </xf>
    <xf numFmtId="0" fontId="1" fillId="2" borderId="33" xfId="0" applyFont="1" applyFill="1" applyBorder="1" applyAlignment="1">
      <alignment horizontal="center"/>
    </xf>
    <xf numFmtId="0" fontId="1" fillId="2" borderId="78" xfId="0" applyFont="1" applyFill="1" applyBorder="1" applyAlignment="1">
      <alignment horizontal="center"/>
    </xf>
    <xf numFmtId="0" fontId="1" fillId="2" borderId="35"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0" fontId="1" fillId="2" borderId="35" xfId="0" applyFont="1" applyFill="1" applyBorder="1" applyAlignment="1">
      <alignment horizontal="center" wrapText="1"/>
    </xf>
    <xf numFmtId="0" fontId="1" fillId="2" borderId="31" xfId="0" applyFont="1" applyFill="1" applyBorder="1" applyAlignment="1">
      <alignment horizontal="center" wrapText="1"/>
    </xf>
    <xf numFmtId="0" fontId="1" fillId="2" borderId="34" xfId="0" applyFont="1" applyFill="1" applyBorder="1" applyAlignment="1">
      <alignment horizontal="center" wrapText="1"/>
    </xf>
    <xf numFmtId="0" fontId="1" fillId="2" borderId="58" xfId="0" applyFont="1" applyFill="1" applyBorder="1" applyAlignment="1">
      <alignment horizontal="center" wrapText="1"/>
    </xf>
    <xf numFmtId="0" fontId="0" fillId="0" borderId="0" xfId="0" applyAlignment="1">
      <alignment vertical="top" wrapText="1"/>
    </xf>
    <xf numFmtId="0" fontId="2" fillId="0" borderId="0" xfId="0" applyFont="1" applyAlignment="1">
      <alignment wrapText="1"/>
    </xf>
    <xf numFmtId="0" fontId="1" fillId="2" borderId="47" xfId="0" applyFont="1" applyFill="1" applyBorder="1" applyAlignment="1">
      <alignment horizontal="center" wrapText="1"/>
    </xf>
    <xf numFmtId="0" fontId="1" fillId="2" borderId="0" xfId="0" applyFont="1" applyFill="1" applyAlignment="1">
      <alignment horizontal="center" wrapText="1"/>
    </xf>
    <xf numFmtId="0" fontId="1" fillId="2" borderId="49" xfId="0" applyFont="1" applyFill="1" applyBorder="1" applyAlignment="1">
      <alignment horizontal="center" wrapText="1"/>
    </xf>
    <xf numFmtId="0" fontId="1" fillId="2" borderId="46" xfId="0" applyFont="1" applyFill="1" applyBorder="1" applyAlignment="1">
      <alignment horizontal="center"/>
    </xf>
    <xf numFmtId="0" fontId="1" fillId="2" borderId="48" xfId="0" applyFont="1" applyFill="1" applyBorder="1" applyAlignment="1">
      <alignment horizontal="center"/>
    </xf>
    <xf numFmtId="0" fontId="33" fillId="2" borderId="14" xfId="0" applyFont="1" applyFill="1" applyBorder="1" applyAlignment="1">
      <alignment horizontal="center"/>
    </xf>
    <xf numFmtId="0" fontId="33" fillId="2" borderId="15" xfId="0" applyFont="1" applyFill="1" applyBorder="1" applyAlignment="1">
      <alignment horizontal="center"/>
    </xf>
    <xf numFmtId="0" fontId="33" fillId="2" borderId="17" xfId="0" applyFont="1" applyFill="1" applyBorder="1" applyAlignment="1">
      <alignment horizontal="center"/>
    </xf>
    <xf numFmtId="0" fontId="33" fillId="2" borderId="33" xfId="0" applyFont="1" applyFill="1" applyBorder="1" applyAlignment="1">
      <alignment horizontal="center"/>
    </xf>
    <xf numFmtId="0" fontId="0" fillId="0" borderId="0" xfId="0" applyAlignment="1">
      <alignment horizontal="center" vertical="center"/>
    </xf>
    <xf numFmtId="0" fontId="1" fillId="2" borderId="105" xfId="0" applyFont="1" applyFill="1" applyBorder="1" applyAlignment="1">
      <alignment horizontal="center"/>
    </xf>
    <xf numFmtId="0" fontId="0" fillId="2" borderId="107" xfId="0" applyFill="1" applyBorder="1" applyAlignment="1">
      <alignment horizontal="center" wrapText="1"/>
    </xf>
    <xf numFmtId="0" fontId="0" fillId="2" borderId="112" xfId="0" applyFill="1" applyBorder="1" applyAlignment="1">
      <alignment horizontal="center" wrapText="1"/>
    </xf>
    <xf numFmtId="0" fontId="1" fillId="2" borderId="80" xfId="0" applyFont="1" applyFill="1" applyBorder="1" applyAlignment="1">
      <alignment horizontal="center"/>
    </xf>
    <xf numFmtId="0" fontId="1" fillId="2" borderId="4" xfId="0" applyFont="1" applyFill="1" applyBorder="1" applyAlignment="1">
      <alignment horizontal="center"/>
    </xf>
    <xf numFmtId="0" fontId="1" fillId="2" borderId="28" xfId="0" applyFont="1" applyFill="1" applyBorder="1" applyAlignment="1">
      <alignment horizontal="center"/>
    </xf>
    <xf numFmtId="0" fontId="1" fillId="2" borderId="84" xfId="0" applyFont="1" applyFill="1" applyBorder="1" applyAlignment="1">
      <alignment horizontal="center" wrapText="1"/>
    </xf>
    <xf numFmtId="0" fontId="1" fillId="2" borderId="70" xfId="0" applyFont="1" applyFill="1" applyBorder="1" applyAlignment="1">
      <alignment horizontal="center" wrapText="1"/>
    </xf>
    <xf numFmtId="0" fontId="1" fillId="2" borderId="80" xfId="0" applyFont="1" applyFill="1" applyBorder="1" applyAlignment="1">
      <alignment horizontal="center" wrapText="1"/>
    </xf>
    <xf numFmtId="0" fontId="1" fillId="2" borderId="4" xfId="0" applyFont="1" applyFill="1" applyBorder="1" applyAlignment="1">
      <alignment horizontal="center" wrapText="1"/>
    </xf>
    <xf numFmtId="165" fontId="0" fillId="0" borderId="0" xfId="0" applyNumberFormat="1" applyAlignment="1">
      <alignment horizontal="left"/>
    </xf>
    <xf numFmtId="0" fontId="1" fillId="2" borderId="68" xfId="0" applyFont="1" applyFill="1" applyBorder="1" applyAlignment="1">
      <alignment horizontal="center"/>
    </xf>
    <xf numFmtId="0" fontId="0" fillId="2" borderId="47" xfId="0" applyFill="1" applyBorder="1" applyAlignment="1">
      <alignment horizontal="center"/>
    </xf>
    <xf numFmtId="0" fontId="0" fillId="2" borderId="57" xfId="0"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29" xfId="0" applyFont="1" applyFill="1" applyBorder="1" applyAlignment="1">
      <alignment horizontal="center"/>
    </xf>
    <xf numFmtId="0" fontId="1" fillId="2" borderId="71" xfId="0" applyFont="1" applyFill="1" applyBorder="1" applyAlignment="1">
      <alignment horizontal="center"/>
    </xf>
    <xf numFmtId="0" fontId="1" fillId="2" borderId="21"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7" xfId="0" applyFont="1" applyFill="1" applyBorder="1" applyAlignment="1">
      <alignment horizontal="center"/>
    </xf>
    <xf numFmtId="0" fontId="1" fillId="2" borderId="16" xfId="0" applyFont="1" applyFill="1" applyBorder="1" applyAlignment="1">
      <alignment horizontal="center"/>
    </xf>
    <xf numFmtId="0" fontId="0" fillId="0" borderId="0" xfId="0" applyAlignment="1">
      <alignment wrapText="1"/>
    </xf>
    <xf numFmtId="0" fontId="1" fillId="2" borderId="0" xfId="0" applyFont="1" applyFill="1" applyAlignment="1">
      <alignment horizontal="center"/>
    </xf>
    <xf numFmtId="0" fontId="1" fillId="2" borderId="49" xfId="0" applyFont="1" applyFill="1" applyBorder="1" applyAlignment="1">
      <alignment horizontal="center"/>
    </xf>
    <xf numFmtId="0" fontId="0" fillId="2" borderId="48" xfId="0" applyFill="1" applyBorder="1" applyAlignment="1">
      <alignment horizontal="center"/>
    </xf>
    <xf numFmtId="0" fontId="1" fillId="2" borderId="77" xfId="0" applyFont="1" applyFill="1" applyBorder="1" applyAlignment="1">
      <alignment horizontal="center"/>
    </xf>
    <xf numFmtId="0" fontId="1" fillId="2" borderId="52" xfId="0" applyFont="1" applyFill="1" applyBorder="1" applyAlignment="1">
      <alignment horizontal="center"/>
    </xf>
    <xf numFmtId="0" fontId="1" fillId="2" borderId="59" xfId="0" applyFont="1" applyFill="1" applyBorder="1" applyAlignment="1">
      <alignment horizontal="center"/>
    </xf>
    <xf numFmtId="0" fontId="1" fillId="2" borderId="60" xfId="0" applyFont="1" applyFill="1" applyBorder="1" applyAlignment="1">
      <alignment horizontal="center"/>
    </xf>
    <xf numFmtId="0" fontId="1" fillId="2" borderId="65" xfId="0" applyFont="1" applyFill="1" applyBorder="1" applyAlignment="1">
      <alignment horizontal="center"/>
    </xf>
    <xf numFmtId="0" fontId="1" fillId="2" borderId="13"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0" borderId="0" xfId="0" applyAlignment="1">
      <alignment vertical="center" wrapText="1"/>
    </xf>
    <xf numFmtId="0" fontId="1" fillId="2" borderId="88" xfId="0" applyFont="1" applyFill="1" applyBorder="1" applyAlignment="1">
      <alignment horizontal="center"/>
    </xf>
  </cellXfs>
  <cellStyles count="28">
    <cellStyle name="Comma" xfId="1" builtinId="3"/>
    <cellStyle name="Comma 2" xfId="4" xr:uid="{00000000-0005-0000-0000-000001000000}"/>
    <cellStyle name="Comma 2 2" xfId="12" xr:uid="{00000000-0005-0000-0000-000002000000}"/>
    <cellStyle name="Comma 2 2 2" xfId="19" xr:uid="{00000000-0005-0000-0000-000003000000}"/>
    <cellStyle name="Comma 2 3" xfId="23" xr:uid="{00000000-0005-0000-0000-000004000000}"/>
    <cellStyle name="Hyperlink" xfId="2" builtinId="8"/>
    <cellStyle name="Normal" xfId="0" builtinId="0"/>
    <cellStyle name="Normal 11 2 2" xfId="26" xr:uid="{00000000-0005-0000-0000-000007000000}"/>
    <cellStyle name="Normal 12 3 2" xfId="18" xr:uid="{00000000-0005-0000-0000-000008000000}"/>
    <cellStyle name="Normal 14 6" xfId="20" xr:uid="{00000000-0005-0000-0000-000009000000}"/>
    <cellStyle name="Normal 2" xfId="5" xr:uid="{00000000-0005-0000-0000-00000A000000}"/>
    <cellStyle name="Normal 2 2" xfId="6" xr:uid="{00000000-0005-0000-0000-00000B000000}"/>
    <cellStyle name="Normal 2 2 2" xfId="14" xr:uid="{00000000-0005-0000-0000-00000C000000}"/>
    <cellStyle name="Normal 2 3" xfId="7" xr:uid="{00000000-0005-0000-0000-00000D000000}"/>
    <cellStyle name="Normal 2 3 2" xfId="15" xr:uid="{00000000-0005-0000-0000-00000E000000}"/>
    <cellStyle name="Normal 2 4" xfId="13" xr:uid="{00000000-0005-0000-0000-00000F000000}"/>
    <cellStyle name="Normal 2 4 2" xfId="22" xr:uid="{00000000-0005-0000-0000-000010000000}"/>
    <cellStyle name="Normal 3" xfId="8" xr:uid="{00000000-0005-0000-0000-000011000000}"/>
    <cellStyle name="Normal 4" xfId="3" xr:uid="{00000000-0005-0000-0000-000012000000}"/>
    <cellStyle name="Normal 5" xfId="11" xr:uid="{00000000-0005-0000-0000-000013000000}"/>
    <cellStyle name="Normal 6" xfId="24" xr:uid="{00000000-0005-0000-0000-000014000000}"/>
    <cellStyle name="Normal 6 2 5" xfId="21" xr:uid="{00000000-0005-0000-0000-000015000000}"/>
    <cellStyle name="Normal 8" xfId="25" xr:uid="{00000000-0005-0000-0000-000016000000}"/>
    <cellStyle name="Percent" xfId="27" builtinId="5"/>
    <cellStyle name="Percent 2" xfId="9" xr:uid="{00000000-0005-0000-0000-000017000000}"/>
    <cellStyle name="Percent 2 2" xfId="16" xr:uid="{00000000-0005-0000-0000-000018000000}"/>
    <cellStyle name="Percent 3" xfId="10" xr:uid="{00000000-0005-0000-0000-000019000000}"/>
    <cellStyle name="Percent 4" xfId="17" xr:uid="{00000000-0005-0000-0000-00001A000000}"/>
  </cellStyles>
  <dxfs count="0"/>
  <tableStyles count="0" defaultTableStyle="TableStyleMedium2" defaultPivotStyle="PivotStyleLight16"/>
  <colors>
    <mruColors>
      <color rgb="FF5E532C"/>
      <color rgb="FF89477C"/>
      <color rgb="FF1E6C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E532C"/>
  </sheetPr>
  <dimension ref="A1:M25"/>
  <sheetViews>
    <sheetView workbookViewId="0">
      <selection activeCell="A14" sqref="A14"/>
    </sheetView>
  </sheetViews>
  <sheetFormatPr defaultRowHeight="14.5" x14ac:dyDescent="0.35"/>
  <cols>
    <col min="1" max="1" width="91.81640625" customWidth="1"/>
  </cols>
  <sheetData>
    <row r="1" spans="1:13" ht="21" x14ac:dyDescent="0.5">
      <c r="A1" s="2" t="s">
        <v>0</v>
      </c>
      <c r="B1" s="69"/>
    </row>
    <row r="2" spans="1:13" ht="18.5" x14ac:dyDescent="0.45">
      <c r="A2" s="71" t="s">
        <v>1</v>
      </c>
      <c r="B2" s="70"/>
    </row>
    <row r="4" spans="1:13" x14ac:dyDescent="0.35">
      <c r="A4" s="101" t="s">
        <v>2</v>
      </c>
    </row>
    <row r="5" spans="1:13" x14ac:dyDescent="0.35">
      <c r="A5" s="101" t="s">
        <v>3</v>
      </c>
    </row>
    <row r="6" spans="1:13" x14ac:dyDescent="0.35">
      <c r="A6" s="101" t="s">
        <v>4</v>
      </c>
      <c r="B6" s="100"/>
      <c r="C6" s="100"/>
      <c r="D6" s="100"/>
      <c r="E6" s="100"/>
      <c r="F6" s="100"/>
      <c r="G6" s="100"/>
      <c r="H6" s="100"/>
      <c r="I6" s="100"/>
      <c r="J6" s="65"/>
    </row>
    <row r="7" spans="1:13" x14ac:dyDescent="0.35">
      <c r="A7" s="149" t="s">
        <v>5</v>
      </c>
      <c r="B7" s="114"/>
      <c r="C7" s="114"/>
      <c r="D7" s="114"/>
      <c r="E7" s="114"/>
      <c r="F7" s="114"/>
      <c r="G7" s="114"/>
      <c r="H7" s="114"/>
      <c r="I7" s="114"/>
      <c r="J7" s="114"/>
      <c r="K7" s="114"/>
      <c r="L7" s="114"/>
      <c r="M7" s="114"/>
    </row>
    <row r="8" spans="1:13" x14ac:dyDescent="0.35">
      <c r="A8" s="101" t="s">
        <v>6</v>
      </c>
      <c r="B8" s="100"/>
      <c r="C8" s="100"/>
      <c r="D8" s="100"/>
      <c r="E8" s="100"/>
      <c r="F8" s="100"/>
      <c r="G8" s="100"/>
      <c r="H8" s="100"/>
      <c r="I8" s="100"/>
      <c r="J8" s="65"/>
    </row>
    <row r="9" spans="1:13" x14ac:dyDescent="0.35">
      <c r="A9" s="101" t="s">
        <v>7</v>
      </c>
      <c r="B9" s="100"/>
      <c r="C9" s="100"/>
      <c r="D9" s="100"/>
      <c r="E9" s="100"/>
      <c r="F9" s="100"/>
      <c r="G9" s="100"/>
      <c r="H9" s="100"/>
      <c r="I9" s="100"/>
      <c r="J9" s="65"/>
    </row>
    <row r="10" spans="1:13" ht="15" customHeight="1" x14ac:dyDescent="0.35">
      <c r="A10" s="146" t="s">
        <v>8</v>
      </c>
      <c r="B10" s="102"/>
      <c r="C10" s="102"/>
      <c r="D10" s="102"/>
      <c r="E10" s="102"/>
      <c r="F10" s="102"/>
      <c r="G10" s="102"/>
      <c r="H10" s="102"/>
      <c r="I10" s="102"/>
      <c r="J10" s="102"/>
      <c r="K10" s="72"/>
      <c r="L10" s="72"/>
      <c r="M10" s="72"/>
    </row>
    <row r="11" spans="1:13" x14ac:dyDescent="0.35">
      <c r="A11" s="101" t="s">
        <v>9</v>
      </c>
      <c r="B11" s="102"/>
      <c r="C11" s="102"/>
      <c r="D11" s="102"/>
      <c r="E11" s="102"/>
      <c r="F11" s="102"/>
      <c r="G11" s="102"/>
      <c r="H11" s="102"/>
      <c r="I11" s="102"/>
      <c r="J11" s="102"/>
      <c r="K11" s="72"/>
      <c r="L11" s="72"/>
      <c r="M11" s="72"/>
    </row>
    <row r="12" spans="1:13" x14ac:dyDescent="0.35">
      <c r="A12" s="101" t="s">
        <v>10</v>
      </c>
      <c r="B12" s="102"/>
      <c r="C12" s="102"/>
      <c r="D12" s="102"/>
      <c r="E12" s="102"/>
      <c r="F12" s="102"/>
      <c r="G12" s="102"/>
      <c r="H12" s="102"/>
      <c r="I12" s="102"/>
      <c r="J12" s="102"/>
      <c r="K12" s="72"/>
      <c r="L12" s="72"/>
      <c r="M12" s="72"/>
    </row>
    <row r="13" spans="1:13" x14ac:dyDescent="0.35">
      <c r="A13" s="148" t="s">
        <v>11</v>
      </c>
    </row>
    <row r="14" spans="1:13" x14ac:dyDescent="0.35">
      <c r="A14" s="106" t="s">
        <v>12</v>
      </c>
      <c r="B14" s="102"/>
      <c r="C14" s="102"/>
      <c r="D14" s="102"/>
      <c r="E14" s="102"/>
      <c r="F14" s="102"/>
      <c r="G14" s="102"/>
      <c r="H14" s="102"/>
      <c r="I14" s="102"/>
      <c r="J14" s="102"/>
      <c r="K14" s="72"/>
      <c r="L14" s="72"/>
      <c r="M14" s="72"/>
    </row>
    <row r="15" spans="1:13" x14ac:dyDescent="0.35">
      <c r="A15" s="147" t="s">
        <v>13</v>
      </c>
      <c r="B15" s="65"/>
      <c r="C15" s="65"/>
      <c r="D15" s="65"/>
      <c r="E15" s="65"/>
      <c r="F15" s="65"/>
      <c r="G15" s="65"/>
      <c r="H15" s="65"/>
      <c r="I15" s="65"/>
      <c r="J15" s="65"/>
    </row>
    <row r="16" spans="1:13" x14ac:dyDescent="0.35">
      <c r="A16" s="221" t="s">
        <v>14</v>
      </c>
      <c r="B16" s="103"/>
      <c r="C16" s="103"/>
      <c r="D16" s="103"/>
      <c r="E16" s="103"/>
      <c r="F16" s="103"/>
      <c r="G16" s="103"/>
      <c r="H16" s="103"/>
      <c r="I16" s="65"/>
      <c r="J16" s="65"/>
    </row>
    <row r="17" spans="1:10" x14ac:dyDescent="0.35">
      <c r="A17" s="221" t="s">
        <v>15</v>
      </c>
      <c r="B17" s="103"/>
      <c r="C17" s="103"/>
      <c r="D17" s="103"/>
      <c r="E17" s="103"/>
      <c r="F17" s="103"/>
      <c r="G17" s="103"/>
      <c r="H17" s="103"/>
      <c r="I17" s="65"/>
      <c r="J17" s="65"/>
    </row>
    <row r="18" spans="1:10" x14ac:dyDescent="0.35">
      <c r="A18" s="65"/>
      <c r="B18" s="65"/>
      <c r="C18" s="65"/>
      <c r="D18" s="65"/>
      <c r="E18" s="65"/>
      <c r="F18" s="65"/>
      <c r="G18" s="65"/>
      <c r="H18" s="65"/>
      <c r="I18" s="65"/>
      <c r="J18" s="65"/>
    </row>
    <row r="19" spans="1:10" x14ac:dyDescent="0.35">
      <c r="A19" s="65"/>
      <c r="B19" s="65"/>
      <c r="C19" s="65"/>
      <c r="D19" s="65"/>
      <c r="E19" s="65"/>
      <c r="F19" s="65"/>
      <c r="G19" s="65"/>
      <c r="H19" s="65"/>
      <c r="I19" s="65"/>
      <c r="J19" s="65"/>
    </row>
    <row r="20" spans="1:10" x14ac:dyDescent="0.35">
      <c r="A20" s="65"/>
      <c r="B20" s="65"/>
      <c r="C20" s="65"/>
      <c r="D20" s="65"/>
      <c r="E20" s="65"/>
      <c r="F20" s="65"/>
      <c r="G20" s="65"/>
      <c r="H20" s="65"/>
      <c r="I20" s="65"/>
      <c r="J20" s="65"/>
    </row>
    <row r="21" spans="1:10" x14ac:dyDescent="0.35">
      <c r="A21" s="105"/>
      <c r="B21" s="104"/>
      <c r="C21" s="104"/>
      <c r="D21" s="104"/>
      <c r="E21" s="104"/>
      <c r="F21" s="65"/>
      <c r="G21" s="65"/>
      <c r="H21" s="65"/>
      <c r="I21" s="65"/>
      <c r="J21" s="65"/>
    </row>
    <row r="22" spans="1:10" x14ac:dyDescent="0.35">
      <c r="A22" s="65"/>
      <c r="B22" s="65"/>
      <c r="C22" s="65"/>
      <c r="D22" s="65"/>
      <c r="E22" s="65"/>
      <c r="F22" s="65"/>
      <c r="G22" s="65"/>
      <c r="H22" s="65"/>
      <c r="I22" s="65"/>
      <c r="J22" s="65"/>
    </row>
    <row r="23" spans="1:10" x14ac:dyDescent="0.35">
      <c r="A23" s="65"/>
      <c r="B23" s="65"/>
      <c r="C23" s="65"/>
      <c r="D23" s="65"/>
      <c r="E23" s="65"/>
      <c r="F23" s="65"/>
      <c r="G23" s="65"/>
      <c r="H23" s="65"/>
      <c r="I23" s="65"/>
      <c r="J23" s="65"/>
    </row>
    <row r="24" spans="1:10" x14ac:dyDescent="0.35">
      <c r="A24" s="65"/>
      <c r="B24" s="65"/>
      <c r="C24" s="65"/>
      <c r="D24" s="65"/>
      <c r="E24" s="65"/>
      <c r="F24" s="65"/>
      <c r="G24" s="65"/>
      <c r="H24" s="65"/>
      <c r="I24" s="65"/>
      <c r="J24" s="65"/>
    </row>
    <row r="25" spans="1:10" x14ac:dyDescent="0.35">
      <c r="A25" s="65"/>
      <c r="B25" s="65"/>
      <c r="C25" s="65"/>
      <c r="D25" s="65"/>
      <c r="E25" s="65"/>
      <c r="F25" s="65"/>
      <c r="G25" s="65"/>
      <c r="H25" s="65"/>
      <c r="I25" s="65"/>
      <c r="J25" s="65"/>
    </row>
  </sheetData>
  <hyperlinks>
    <hyperlink ref="A4" location="'W1'!A1" display="Table W-1: US National–Older Households by Demographic Characteristics: 2016" xr:uid="{00000000-0004-0000-0000-000000000000}"/>
    <hyperlink ref="A5" location="'W2'!A1" display="Table W-2: US National-Homeownership by Age: 2000-2017" xr:uid="{00000000-0004-0000-0000-000001000000}"/>
    <hyperlink ref="A6" location="'W3'!A1" display="Table W-3 US National–Real Median Household Income by Tenure and Age: 1986–2016" xr:uid="{00000000-0004-0000-0000-000002000000}"/>
    <hyperlink ref="A7:M7" location="'W4'!A1" display="Table W-4: US National–Median Net Worth by Tenure and Income: 1989-2016" xr:uid="{00000000-0004-0000-0000-000003000000}"/>
    <hyperlink ref="A8" location="'W5'!A1" display="Table W-5: US National–Monthly Housing and Non-Housing Expenditures by Households: 2016" xr:uid="{00000000-0004-0000-0000-000004000000}"/>
    <hyperlink ref="A9" location="'W6'!A1" display="Table W-6: US National–Housing Cost-Burdened Households by Demographic Characteristics: 2016" xr:uid="{00000000-0004-0000-0000-000005000000}"/>
    <hyperlink ref="A10" location="'W7'!A1" display="Table W-7: US National–Multigenerational Households by Race, 2016" xr:uid="{00000000-0004-0000-0000-000006000000}"/>
    <hyperlink ref="A11" location="'W8'!A1" display="Table W-8: US National–Multigenerational Households by Race, 2016" xr:uid="{00000000-0004-0000-0000-000007000000}"/>
    <hyperlink ref="A12" location="'W9'!A1" display="Table W-9: US National–Residential Mobility by Age: 2006-2016" xr:uid="{00000000-0004-0000-0000-000008000000}"/>
    <hyperlink ref="A13" location="'W10'!A1" display="TableW-10: State–Median Household Income for Renters and Owners: 2016" xr:uid="{00000000-0004-0000-0000-000009000000}"/>
    <hyperlink ref="A14" location="'W11'!A1" display="Table W-11: State–Cost-Burden Rates for Renters and Owners: 2016" xr:uid="{00000000-0004-0000-0000-00000A000000}"/>
    <hyperlink ref="A15" location="'W12'!A1" display="TableW-12: Metro Area–Cost-Burden Rates: 2016" xr:uid="{00000000-0004-0000-0000-00000B000000}"/>
    <hyperlink ref="A16" location="'W13'!A1" display="Table W-13: Price Comparison of Housing and Service Options: 2021" xr:uid="{4BFD0C26-24E8-4813-8484-FB1625DCAFF1}"/>
    <hyperlink ref="A17" location="'W14'!A1" display="Table W-14: Households in the GAP Between Affordability and Public Subsidy: 2021" xr:uid="{7442D023-1FF6-4F69-98DC-B30040D1504D}"/>
  </hyperlink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AI43"/>
  <sheetViews>
    <sheetView zoomScaleNormal="100" workbookViewId="0">
      <pane ySplit="6" topLeftCell="A7" activePane="bottomLeft" state="frozen"/>
      <selection pane="bottomLeft" activeCell="U49" sqref="U49"/>
    </sheetView>
  </sheetViews>
  <sheetFormatPr defaultRowHeight="14.5" x14ac:dyDescent="0.35"/>
  <cols>
    <col min="2" max="3" width="13.81640625" customWidth="1"/>
    <col min="4" max="6" width="11" customWidth="1"/>
    <col min="7" max="9" width="9.1796875" customWidth="1"/>
    <col min="24" max="24" width="9.81640625" bestFit="1" customWidth="1"/>
  </cols>
  <sheetData>
    <row r="1" spans="1:35" ht="21" x14ac:dyDescent="0.5">
      <c r="A1" s="2" t="s">
        <v>161</v>
      </c>
      <c r="B1" s="10"/>
      <c r="C1" s="10"/>
      <c r="D1" s="10"/>
      <c r="E1" s="10"/>
      <c r="F1" s="10"/>
      <c r="G1" s="10"/>
      <c r="H1" s="10"/>
      <c r="I1" s="10"/>
      <c r="J1" s="10"/>
    </row>
    <row r="2" spans="1:35" x14ac:dyDescent="0.35">
      <c r="A2" s="112" t="s">
        <v>16</v>
      </c>
    </row>
    <row r="4" spans="1:35" x14ac:dyDescent="0.35">
      <c r="A4" s="65" t="s">
        <v>162</v>
      </c>
      <c r="K4" s="150"/>
    </row>
    <row r="5" spans="1:35" ht="23.25" customHeight="1" x14ac:dyDescent="0.35">
      <c r="A5" s="767" t="s">
        <v>71</v>
      </c>
      <c r="B5" s="769" t="s">
        <v>163</v>
      </c>
      <c r="C5" s="770"/>
      <c r="D5" s="764" t="s">
        <v>164</v>
      </c>
      <c r="E5" s="696"/>
      <c r="F5" s="765"/>
      <c r="G5" s="764" t="s">
        <v>165</v>
      </c>
      <c r="H5" s="696"/>
      <c r="I5" s="765"/>
      <c r="J5" s="764" t="s">
        <v>166</v>
      </c>
      <c r="K5" s="696"/>
      <c r="L5" s="765"/>
      <c r="M5" s="764" t="s">
        <v>167</v>
      </c>
      <c r="N5" s="696"/>
      <c r="O5" s="766"/>
      <c r="U5" s="102"/>
      <c r="V5" s="102"/>
      <c r="W5" s="102"/>
      <c r="X5" s="65"/>
      <c r="Y5" s="65"/>
      <c r="Z5" s="65"/>
      <c r="AA5" s="65"/>
      <c r="AB5" s="65"/>
      <c r="AC5" s="65"/>
      <c r="AD5" s="65"/>
      <c r="AE5" s="65"/>
      <c r="AF5" s="65"/>
      <c r="AG5" s="65"/>
      <c r="AH5" s="65"/>
      <c r="AI5" s="65"/>
    </row>
    <row r="6" spans="1:35" ht="29" x14ac:dyDescent="0.35">
      <c r="A6" s="768"/>
      <c r="B6" s="6" t="s">
        <v>168</v>
      </c>
      <c r="C6" s="5" t="s">
        <v>169</v>
      </c>
      <c r="D6" s="6" t="s">
        <v>168</v>
      </c>
      <c r="E6" s="151" t="s">
        <v>169</v>
      </c>
      <c r="F6" s="5" t="s">
        <v>170</v>
      </c>
      <c r="G6" s="6" t="s">
        <v>168</v>
      </c>
      <c r="H6" s="151" t="s">
        <v>169</v>
      </c>
      <c r="I6" s="5" t="s">
        <v>170</v>
      </c>
      <c r="J6" s="6" t="s">
        <v>168</v>
      </c>
      <c r="K6" s="151" t="s">
        <v>169</v>
      </c>
      <c r="L6" s="5" t="s">
        <v>170</v>
      </c>
      <c r="M6" s="6" t="s">
        <v>168</v>
      </c>
      <c r="N6" s="151" t="s">
        <v>169</v>
      </c>
      <c r="O6" s="7" t="s">
        <v>170</v>
      </c>
      <c r="U6" s="102"/>
      <c r="V6" s="102"/>
      <c r="W6" s="102"/>
      <c r="X6" s="102"/>
      <c r="Y6" s="102"/>
      <c r="Z6" s="102"/>
      <c r="AA6" s="102"/>
      <c r="AB6" s="102"/>
      <c r="AC6" s="102"/>
      <c r="AD6" s="102"/>
      <c r="AE6" s="102"/>
      <c r="AF6" s="102"/>
      <c r="AG6" s="102"/>
      <c r="AH6" s="102"/>
      <c r="AI6" s="102"/>
    </row>
    <row r="7" spans="1:35" x14ac:dyDescent="0.35">
      <c r="A7" s="140" t="s">
        <v>171</v>
      </c>
      <c r="B7" s="157"/>
      <c r="C7" s="160"/>
      <c r="D7" s="152"/>
      <c r="E7" s="155"/>
      <c r="F7" s="156"/>
      <c r="G7" s="152"/>
      <c r="H7" s="155"/>
      <c r="I7" s="156"/>
      <c r="J7" s="152"/>
      <c r="K7" s="155"/>
      <c r="L7" s="156"/>
      <c r="M7" s="157"/>
      <c r="N7" s="152"/>
      <c r="O7" s="159"/>
      <c r="U7" s="65"/>
      <c r="V7" s="102"/>
      <c r="W7" s="102"/>
      <c r="X7" s="102"/>
      <c r="Y7" s="102"/>
      <c r="Z7" s="102"/>
      <c r="AA7" s="102"/>
      <c r="AB7" s="102"/>
      <c r="AC7" s="102"/>
      <c r="AD7" s="102"/>
      <c r="AE7" s="102"/>
      <c r="AF7" s="102"/>
      <c r="AG7" s="102"/>
      <c r="AH7" s="102"/>
      <c r="AI7" s="102"/>
    </row>
    <row r="8" spans="1:35" x14ac:dyDescent="0.35">
      <c r="A8" s="99">
        <v>2008</v>
      </c>
      <c r="B8" s="95">
        <v>45597332</v>
      </c>
      <c r="C8" s="595">
        <f>0.947*100</f>
        <v>94.699999999999989</v>
      </c>
      <c r="D8" s="95">
        <v>1698881</v>
      </c>
      <c r="E8" s="594">
        <v>3.5000000000000004</v>
      </c>
      <c r="F8" s="595">
        <v>66.7</v>
      </c>
      <c r="G8" s="95">
        <v>430126</v>
      </c>
      <c r="H8" s="594">
        <v>0.89999999999999991</v>
      </c>
      <c r="I8" s="595">
        <v>16.900000000000002</v>
      </c>
      <c r="J8" s="95">
        <v>380683</v>
      </c>
      <c r="K8" s="594">
        <v>0.8</v>
      </c>
      <c r="L8" s="595">
        <v>14.899999999999999</v>
      </c>
      <c r="M8" s="95">
        <v>37984</v>
      </c>
      <c r="N8" s="594">
        <v>0.1</v>
      </c>
      <c r="O8" s="618">
        <v>1.5</v>
      </c>
      <c r="Q8" s="453"/>
      <c r="U8" s="65"/>
      <c r="V8" s="1"/>
      <c r="W8" s="624"/>
      <c r="X8" s="624"/>
      <c r="Y8" s="624"/>
      <c r="Z8" s="624"/>
      <c r="AA8" s="624"/>
      <c r="AB8" s="624"/>
      <c r="AC8" s="624"/>
      <c r="AD8" s="624"/>
      <c r="AE8" s="624"/>
      <c r="AF8" s="624"/>
      <c r="AG8" s="624"/>
      <c r="AH8" s="624"/>
      <c r="AI8" s="624"/>
    </row>
    <row r="9" spans="1:35" x14ac:dyDescent="0.35">
      <c r="A9" s="99">
        <v>2009</v>
      </c>
      <c r="B9" s="95">
        <v>46841631</v>
      </c>
      <c r="C9" s="595">
        <f>0.945*100</f>
        <v>94.5</v>
      </c>
      <c r="D9" s="95">
        <v>1909697</v>
      </c>
      <c r="E9" s="594">
        <v>3.9</v>
      </c>
      <c r="F9" s="595">
        <v>70.199999999999989</v>
      </c>
      <c r="G9" s="95">
        <v>417195</v>
      </c>
      <c r="H9" s="594">
        <v>0.8</v>
      </c>
      <c r="I9" s="595">
        <v>15.299999999999999</v>
      </c>
      <c r="J9" s="95">
        <v>344228</v>
      </c>
      <c r="K9" s="594">
        <v>0.70000000000000007</v>
      </c>
      <c r="L9" s="595">
        <v>12.7</v>
      </c>
      <c r="M9" s="95">
        <v>48637</v>
      </c>
      <c r="N9" s="594">
        <v>0.1</v>
      </c>
      <c r="O9" s="618">
        <v>1.7999999999999998</v>
      </c>
      <c r="U9" s="65"/>
      <c r="V9" s="1"/>
      <c r="W9" s="624"/>
      <c r="X9" s="624"/>
      <c r="Y9" s="624"/>
      <c r="Z9" s="624"/>
      <c r="AA9" s="624"/>
      <c r="AB9" s="624"/>
      <c r="AC9" s="624"/>
      <c r="AD9" s="624"/>
      <c r="AE9" s="624"/>
      <c r="AF9" s="624"/>
      <c r="AG9" s="624"/>
      <c r="AH9" s="624"/>
      <c r="AI9" s="624"/>
    </row>
    <row r="10" spans="1:35" x14ac:dyDescent="0.35">
      <c r="A10" s="99">
        <v>2010</v>
      </c>
      <c r="B10" s="95">
        <v>47544782</v>
      </c>
      <c r="C10" s="595">
        <f>0.944*100</f>
        <v>94.399999999999991</v>
      </c>
      <c r="D10" s="95">
        <v>1997037</v>
      </c>
      <c r="E10" s="594">
        <v>4</v>
      </c>
      <c r="F10" s="595">
        <v>70.3</v>
      </c>
      <c r="G10" s="95">
        <v>412216</v>
      </c>
      <c r="H10" s="594">
        <v>0.8</v>
      </c>
      <c r="I10" s="595">
        <v>14.499999999999998</v>
      </c>
      <c r="J10" s="95">
        <v>357812</v>
      </c>
      <c r="K10" s="594">
        <v>0.70000000000000007</v>
      </c>
      <c r="L10" s="595">
        <v>12.6</v>
      </c>
      <c r="M10" s="95">
        <v>74241</v>
      </c>
      <c r="N10" s="594">
        <v>0.1</v>
      </c>
      <c r="O10" s="618">
        <v>2.6</v>
      </c>
      <c r="U10" s="65"/>
      <c r="V10" s="1"/>
      <c r="W10" s="624"/>
      <c r="X10" s="624"/>
      <c r="Y10" s="624"/>
      <c r="Z10" s="624"/>
      <c r="AA10" s="624"/>
      <c r="AB10" s="624"/>
      <c r="AC10" s="624"/>
      <c r="AD10" s="624"/>
      <c r="AE10" s="624"/>
      <c r="AF10" s="624"/>
      <c r="AG10" s="624"/>
      <c r="AH10" s="624"/>
      <c r="AI10" s="624"/>
    </row>
    <row r="11" spans="1:35" x14ac:dyDescent="0.35">
      <c r="A11" s="99">
        <v>2011</v>
      </c>
      <c r="B11" s="95">
        <v>47567416</v>
      </c>
      <c r="C11" s="595">
        <f>0.947*100</f>
        <v>94.699999999999989</v>
      </c>
      <c r="D11" s="95">
        <v>1792318</v>
      </c>
      <c r="E11" s="594">
        <v>3.5999999999999996</v>
      </c>
      <c r="F11" s="595">
        <v>66.8</v>
      </c>
      <c r="G11" s="95">
        <v>425290</v>
      </c>
      <c r="H11" s="594">
        <v>0.8</v>
      </c>
      <c r="I11" s="595">
        <v>15.8</v>
      </c>
      <c r="J11" s="95">
        <v>386751</v>
      </c>
      <c r="K11" s="594">
        <v>0.8</v>
      </c>
      <c r="L11" s="595">
        <v>14.399999999999999</v>
      </c>
      <c r="M11" s="95">
        <v>80633</v>
      </c>
      <c r="N11" s="594">
        <v>0.2</v>
      </c>
      <c r="O11" s="618">
        <v>3</v>
      </c>
      <c r="U11" s="65"/>
      <c r="V11" s="1"/>
      <c r="W11" s="624"/>
      <c r="X11" s="624"/>
      <c r="Y11" s="624"/>
      <c r="Z11" s="624"/>
      <c r="AA11" s="624"/>
      <c r="AB11" s="624"/>
      <c r="AC11" s="624"/>
      <c r="AD11" s="624"/>
      <c r="AE11" s="624"/>
      <c r="AF11" s="624"/>
      <c r="AG11" s="624"/>
      <c r="AH11" s="624"/>
      <c r="AI11" s="624"/>
    </row>
    <row r="12" spans="1:35" x14ac:dyDescent="0.35">
      <c r="A12" s="99">
        <v>2012</v>
      </c>
      <c r="B12" s="95">
        <v>48107169</v>
      </c>
      <c r="C12" s="595">
        <f>0.943*100</f>
        <v>94.3</v>
      </c>
      <c r="D12" s="95">
        <v>1964830</v>
      </c>
      <c r="E12" s="594">
        <v>3.9</v>
      </c>
      <c r="F12" s="595">
        <v>67.7</v>
      </c>
      <c r="G12" s="95">
        <v>491321</v>
      </c>
      <c r="H12" s="594">
        <v>1</v>
      </c>
      <c r="I12" s="595">
        <v>16.900000000000002</v>
      </c>
      <c r="J12" s="95">
        <v>383598</v>
      </c>
      <c r="K12" s="594">
        <v>0.8</v>
      </c>
      <c r="L12" s="595">
        <v>13.200000000000001</v>
      </c>
      <c r="M12" s="95">
        <v>61052</v>
      </c>
      <c r="N12" s="594">
        <v>0.1</v>
      </c>
      <c r="O12" s="618">
        <v>2.1</v>
      </c>
      <c r="U12" s="65"/>
      <c r="V12" s="1"/>
      <c r="W12" s="624"/>
      <c r="X12" s="624"/>
      <c r="Y12" s="624"/>
      <c r="Z12" s="624"/>
      <c r="AA12" s="624"/>
      <c r="AB12" s="624"/>
      <c r="AC12" s="624"/>
      <c r="AD12" s="624"/>
      <c r="AE12" s="624"/>
      <c r="AF12" s="624"/>
      <c r="AG12" s="624"/>
      <c r="AH12" s="624"/>
      <c r="AI12" s="624"/>
    </row>
    <row r="13" spans="1:35" x14ac:dyDescent="0.35">
      <c r="A13" s="99">
        <v>2013</v>
      </c>
      <c r="B13" s="95">
        <v>47968713</v>
      </c>
      <c r="C13" s="595">
        <f>0.946*100</f>
        <v>94.6</v>
      </c>
      <c r="D13" s="95">
        <v>1838891</v>
      </c>
      <c r="E13" s="594">
        <v>3.5999999999999996</v>
      </c>
      <c r="F13" s="595">
        <v>67.300000000000011</v>
      </c>
      <c r="G13" s="95">
        <v>463442</v>
      </c>
      <c r="H13" s="594">
        <v>0.89999999999999991</v>
      </c>
      <c r="I13" s="595">
        <v>17</v>
      </c>
      <c r="J13" s="95">
        <v>367502</v>
      </c>
      <c r="K13" s="594">
        <v>0.70000000000000007</v>
      </c>
      <c r="L13" s="595">
        <v>13.4</v>
      </c>
      <c r="M13" s="95">
        <v>64209</v>
      </c>
      <c r="N13" s="594">
        <v>0.1</v>
      </c>
      <c r="O13" s="618">
        <v>2.2999999999999998</v>
      </c>
      <c r="U13" s="65"/>
      <c r="V13" s="1"/>
      <c r="W13" s="624"/>
      <c r="X13" s="624"/>
      <c r="Y13" s="624"/>
      <c r="Z13" s="624"/>
      <c r="AA13" s="624"/>
      <c r="AB13" s="624"/>
      <c r="AC13" s="624"/>
      <c r="AD13" s="624"/>
      <c r="AE13" s="624"/>
      <c r="AF13" s="624"/>
      <c r="AG13" s="624"/>
      <c r="AH13" s="624"/>
      <c r="AI13" s="624"/>
    </row>
    <row r="14" spans="1:35" x14ac:dyDescent="0.35">
      <c r="A14" s="99">
        <v>2014</v>
      </c>
      <c r="B14" s="95">
        <v>47463507</v>
      </c>
      <c r="C14" s="595">
        <f>0.943*100</f>
        <v>94.3</v>
      </c>
      <c r="D14" s="95">
        <v>1899838</v>
      </c>
      <c r="E14" s="594">
        <v>3.8</v>
      </c>
      <c r="F14" s="595">
        <v>66.7</v>
      </c>
      <c r="G14" s="95">
        <v>482083</v>
      </c>
      <c r="H14" s="594">
        <v>1</v>
      </c>
      <c r="I14" s="595">
        <v>16.900000000000002</v>
      </c>
      <c r="J14" s="95">
        <v>400983</v>
      </c>
      <c r="K14" s="594">
        <v>0.8</v>
      </c>
      <c r="L14" s="595">
        <v>14.099999999999998</v>
      </c>
      <c r="M14" s="95">
        <v>67349</v>
      </c>
      <c r="N14" s="594">
        <v>0.1</v>
      </c>
      <c r="O14" s="618">
        <v>2.4</v>
      </c>
      <c r="U14" s="65"/>
      <c r="V14" s="1"/>
      <c r="W14" s="624"/>
      <c r="X14" s="624"/>
      <c r="Y14" s="624"/>
      <c r="Z14" s="624"/>
      <c r="AA14" s="624"/>
      <c r="AB14" s="624"/>
      <c r="AC14" s="624"/>
      <c r="AD14" s="624"/>
      <c r="AE14" s="624"/>
      <c r="AF14" s="624"/>
      <c r="AG14" s="624"/>
      <c r="AH14" s="624"/>
      <c r="AI14" s="624"/>
    </row>
    <row r="15" spans="1:35" x14ac:dyDescent="0.35">
      <c r="A15" s="99">
        <v>2015</v>
      </c>
      <c r="B15" s="95">
        <v>45901535</v>
      </c>
      <c r="C15" s="595">
        <f>0.943*100</f>
        <v>94.3</v>
      </c>
      <c r="D15" s="95">
        <v>1848439</v>
      </c>
      <c r="E15" s="594">
        <v>3.8</v>
      </c>
      <c r="F15" s="595">
        <v>66.8</v>
      </c>
      <c r="G15" s="95">
        <v>413634</v>
      </c>
      <c r="H15" s="594">
        <v>0.8</v>
      </c>
      <c r="I15" s="595">
        <v>15</v>
      </c>
      <c r="J15" s="95">
        <v>403636</v>
      </c>
      <c r="K15" s="594">
        <v>0.8</v>
      </c>
      <c r="L15" s="595">
        <v>14.6</v>
      </c>
      <c r="M15" s="95">
        <v>100400</v>
      </c>
      <c r="N15" s="594">
        <v>0.2</v>
      </c>
      <c r="O15" s="618">
        <v>3.5999999999999996</v>
      </c>
      <c r="U15" s="65"/>
      <c r="V15" s="1"/>
      <c r="W15" s="624"/>
      <c r="X15" s="624"/>
      <c r="Y15" s="624"/>
      <c r="Z15" s="624"/>
      <c r="AA15" s="624"/>
      <c r="AB15" s="624"/>
      <c r="AC15" s="624"/>
      <c r="AD15" s="624"/>
      <c r="AE15" s="624"/>
      <c r="AF15" s="624"/>
      <c r="AG15" s="624"/>
      <c r="AH15" s="624"/>
      <c r="AI15" s="624"/>
    </row>
    <row r="16" spans="1:35" x14ac:dyDescent="0.35">
      <c r="A16" s="99">
        <v>2016</v>
      </c>
      <c r="B16" s="95">
        <v>45233044</v>
      </c>
      <c r="C16" s="595">
        <f>0.947*100</f>
        <v>94.699999999999989</v>
      </c>
      <c r="D16" s="95">
        <v>1644577</v>
      </c>
      <c r="E16" s="594">
        <v>3.4000000000000004</v>
      </c>
      <c r="F16" s="595">
        <v>64.400000000000006</v>
      </c>
      <c r="G16" s="95">
        <v>455094</v>
      </c>
      <c r="H16" s="594">
        <v>1</v>
      </c>
      <c r="I16" s="595">
        <v>17.8</v>
      </c>
      <c r="J16" s="95">
        <v>385678</v>
      </c>
      <c r="K16" s="594">
        <v>0.8</v>
      </c>
      <c r="L16" s="595">
        <v>15.1</v>
      </c>
      <c r="M16" s="95">
        <v>69269</v>
      </c>
      <c r="N16" s="594">
        <v>0.1</v>
      </c>
      <c r="O16" s="618">
        <v>2.7</v>
      </c>
      <c r="U16" s="65"/>
      <c r="V16" s="1"/>
      <c r="W16" s="624"/>
      <c r="X16" s="624"/>
      <c r="Y16" s="624"/>
      <c r="Z16" s="624"/>
      <c r="AA16" s="624"/>
      <c r="AB16" s="624"/>
      <c r="AC16" s="624"/>
      <c r="AD16" s="624"/>
      <c r="AE16" s="624"/>
      <c r="AF16" s="624"/>
      <c r="AG16" s="624"/>
      <c r="AH16" s="624"/>
      <c r="AI16" s="624"/>
    </row>
    <row r="17" spans="1:35" x14ac:dyDescent="0.35">
      <c r="A17" s="99">
        <v>2017</v>
      </c>
      <c r="B17" s="95">
        <v>46108409</v>
      </c>
      <c r="C17" s="595">
        <f>0.944*100</f>
        <v>94.399999999999991</v>
      </c>
      <c r="D17" s="95">
        <v>1752189</v>
      </c>
      <c r="E17" s="594">
        <v>3.5999999999999996</v>
      </c>
      <c r="F17" s="595">
        <v>64.600000000000009</v>
      </c>
      <c r="G17" s="95">
        <v>464590</v>
      </c>
      <c r="H17" s="594">
        <v>1</v>
      </c>
      <c r="I17" s="595">
        <v>17.100000000000001</v>
      </c>
      <c r="J17" s="95">
        <v>403929</v>
      </c>
      <c r="K17" s="594">
        <v>0.8</v>
      </c>
      <c r="L17" s="595">
        <v>14.899999999999999</v>
      </c>
      <c r="M17" s="95">
        <v>89994</v>
      </c>
      <c r="N17" s="594">
        <v>0.2</v>
      </c>
      <c r="O17" s="618">
        <v>3.3000000000000003</v>
      </c>
      <c r="U17" s="65"/>
      <c r="V17" s="1"/>
      <c r="W17" s="624"/>
      <c r="X17" s="624"/>
      <c r="Y17" s="624"/>
      <c r="Z17" s="624"/>
      <c r="AA17" s="624"/>
      <c r="AB17" s="624"/>
      <c r="AC17" s="624"/>
      <c r="AD17" s="624"/>
      <c r="AE17" s="624"/>
      <c r="AF17" s="624"/>
      <c r="AG17" s="624"/>
      <c r="AH17" s="624"/>
      <c r="AI17" s="624"/>
    </row>
    <row r="18" spans="1:35" x14ac:dyDescent="0.35">
      <c r="A18" s="99">
        <v>2018</v>
      </c>
      <c r="B18" s="95">
        <v>43941369</v>
      </c>
      <c r="C18" s="595">
        <f>0.947409378556111*100</f>
        <v>94.740937855611094</v>
      </c>
      <c r="D18" s="95">
        <v>1523660</v>
      </c>
      <c r="E18" s="594">
        <v>3.2851269921308179</v>
      </c>
      <c r="F18" s="595">
        <v>62.466023445564943</v>
      </c>
      <c r="G18" s="95">
        <v>485878</v>
      </c>
      <c r="H18" s="594">
        <v>1.0475899693386566</v>
      </c>
      <c r="I18" s="595">
        <v>19.91971078828886</v>
      </c>
      <c r="J18" s="95">
        <v>377564</v>
      </c>
      <c r="K18" s="594">
        <v>0.8140567368421302</v>
      </c>
      <c r="L18" s="595">
        <v>15.479123739023985</v>
      </c>
      <c r="M18" s="95">
        <v>52080</v>
      </c>
      <c r="N18" s="594">
        <v>0.11228844607732236</v>
      </c>
      <c r="O18" s="618">
        <v>2.1351420271222072</v>
      </c>
      <c r="U18" s="65"/>
      <c r="V18" s="1"/>
      <c r="W18" s="624"/>
      <c r="X18" s="624"/>
      <c r="Y18" s="624"/>
      <c r="Z18" s="624"/>
      <c r="AA18" s="624"/>
      <c r="AB18" s="624"/>
      <c r="AC18" s="624"/>
      <c r="AD18" s="624"/>
      <c r="AE18" s="624"/>
      <c r="AF18" s="624"/>
      <c r="AG18" s="624"/>
      <c r="AH18" s="624"/>
      <c r="AI18" s="624"/>
    </row>
    <row r="19" spans="1:35" x14ac:dyDescent="0.35">
      <c r="A19" s="99">
        <v>2019</v>
      </c>
      <c r="B19" s="95">
        <v>43131417</v>
      </c>
      <c r="C19" s="595">
        <f>0.948659207850496*100</f>
        <v>94.865920785049596</v>
      </c>
      <c r="D19" s="163">
        <v>1531825</v>
      </c>
      <c r="E19" s="594">
        <v>3.3691911653762423</v>
      </c>
      <c r="F19" s="595">
        <v>65.624058849057278</v>
      </c>
      <c r="G19" s="95">
        <v>406207</v>
      </c>
      <c r="H19" s="594">
        <v>0.89343693680021363</v>
      </c>
      <c r="I19" s="595">
        <v>17.402087100614633</v>
      </c>
      <c r="J19" s="95">
        <v>335769</v>
      </c>
      <c r="K19" s="594">
        <v>0.73851121923667229</v>
      </c>
      <c r="L19" s="595">
        <v>14.38449210300727</v>
      </c>
      <c r="M19" s="95">
        <v>60442</v>
      </c>
      <c r="N19" s="594">
        <v>0.13293989353723229</v>
      </c>
      <c r="O19" s="618">
        <v>2.5893619473208229</v>
      </c>
      <c r="U19" s="65"/>
      <c r="V19" s="1"/>
      <c r="W19" s="624"/>
      <c r="X19" s="624"/>
      <c r="Y19" s="624"/>
      <c r="Z19" s="624"/>
      <c r="AA19" s="624"/>
      <c r="AB19" s="624"/>
      <c r="AC19" s="624"/>
      <c r="AD19" s="624"/>
      <c r="AE19" s="624"/>
      <c r="AF19" s="624"/>
      <c r="AG19" s="624"/>
      <c r="AH19" s="624"/>
      <c r="AI19" s="624"/>
    </row>
    <row r="20" spans="1:35" x14ac:dyDescent="0.35">
      <c r="A20" s="99">
        <v>2020</v>
      </c>
      <c r="B20" s="186" t="s">
        <v>73</v>
      </c>
      <c r="C20" s="597" t="s">
        <v>73</v>
      </c>
      <c r="D20" s="298" t="s">
        <v>73</v>
      </c>
      <c r="E20" s="608" t="s">
        <v>73</v>
      </c>
      <c r="F20" s="597" t="s">
        <v>73</v>
      </c>
      <c r="G20" s="186" t="s">
        <v>73</v>
      </c>
      <c r="H20" s="596" t="s">
        <v>73</v>
      </c>
      <c r="I20" s="597" t="s">
        <v>73</v>
      </c>
      <c r="J20" s="186" t="s">
        <v>73</v>
      </c>
      <c r="K20" s="589" t="s">
        <v>73</v>
      </c>
      <c r="L20" s="578" t="s">
        <v>73</v>
      </c>
      <c r="M20" s="186" t="s">
        <v>73</v>
      </c>
      <c r="N20" s="589" t="s">
        <v>73</v>
      </c>
      <c r="O20" s="591" t="s">
        <v>73</v>
      </c>
      <c r="U20" s="65"/>
      <c r="W20" s="624"/>
      <c r="X20" s="624"/>
      <c r="Y20" s="624"/>
      <c r="Z20" s="624"/>
      <c r="AA20" s="624"/>
      <c r="AB20" s="624"/>
      <c r="AC20" s="624"/>
      <c r="AD20" s="624"/>
      <c r="AE20" s="624"/>
      <c r="AF20" s="624"/>
      <c r="AG20" s="624"/>
      <c r="AH20" s="624"/>
      <c r="AI20" s="624"/>
    </row>
    <row r="21" spans="1:35" x14ac:dyDescent="0.35">
      <c r="A21" s="99">
        <v>2021</v>
      </c>
      <c r="B21" s="95">
        <v>44913265</v>
      </c>
      <c r="C21" s="595">
        <f>0.956261976890759*100</f>
        <v>95.626197689075894</v>
      </c>
      <c r="D21" s="297">
        <v>1357828</v>
      </c>
      <c r="E21" s="598">
        <v>2.8909928671576783</v>
      </c>
      <c r="F21" s="609">
        <v>66.097963944299337</v>
      </c>
      <c r="G21" s="95">
        <v>356940</v>
      </c>
      <c r="H21" s="598">
        <v>0.75997180350034144</v>
      </c>
      <c r="I21" s="595">
        <v>17.375549222934129</v>
      </c>
      <c r="J21" s="95">
        <v>293414</v>
      </c>
      <c r="K21" s="594">
        <v>0.62471666597257014</v>
      </c>
      <c r="L21" s="595">
        <v>14.28315515128031</v>
      </c>
      <c r="M21" s="95">
        <v>46084</v>
      </c>
      <c r="N21" s="594">
        <v>9.8118845163079893E-2</v>
      </c>
      <c r="O21" s="618">
        <v>2.2433316814862341</v>
      </c>
      <c r="U21" s="65"/>
      <c r="V21" s="1"/>
      <c r="W21" s="624"/>
      <c r="X21" s="624"/>
      <c r="Y21" s="624"/>
      <c r="Z21" s="624"/>
      <c r="AA21" s="624"/>
      <c r="AB21" s="624"/>
      <c r="AC21" s="624"/>
      <c r="AD21" s="624"/>
      <c r="AE21" s="624"/>
      <c r="AF21" s="624"/>
      <c r="AG21" s="624"/>
      <c r="AH21" s="624"/>
      <c r="AI21" s="624"/>
    </row>
    <row r="22" spans="1:35" x14ac:dyDescent="0.35">
      <c r="A22" s="99">
        <v>2022</v>
      </c>
      <c r="B22" s="50">
        <v>44207933</v>
      </c>
      <c r="C22" s="600">
        <f>0.949072036368441*100</f>
        <v>94.907203636844102</v>
      </c>
      <c r="D22" s="187">
        <v>1442609</v>
      </c>
      <c r="E22" s="610">
        <v>3.0970456395539681</v>
      </c>
      <c r="F22" s="595">
        <v>60.812281087060171</v>
      </c>
      <c r="G22" s="187">
        <v>478553</v>
      </c>
      <c r="H22" s="599">
        <v>1.0273750419867547</v>
      </c>
      <c r="I22" s="600">
        <v>20.173102726418527</v>
      </c>
      <c r="J22" s="187">
        <v>378251</v>
      </c>
      <c r="K22" s="606">
        <v>0.81204304853701026</v>
      </c>
      <c r="L22" s="600">
        <v>15.94493458273281</v>
      </c>
      <c r="M22" s="187">
        <v>72820</v>
      </c>
      <c r="N22" s="606">
        <v>0.15633263307820758</v>
      </c>
      <c r="O22" s="619">
        <v>3.069681603788498</v>
      </c>
      <c r="U22" s="65"/>
      <c r="V22" s="1"/>
      <c r="W22" s="624"/>
      <c r="X22" s="624"/>
      <c r="Y22" s="624"/>
      <c r="Z22" s="624"/>
      <c r="AA22" s="624"/>
      <c r="AB22" s="624"/>
      <c r="AC22" s="624"/>
      <c r="AD22" s="624"/>
      <c r="AE22" s="624"/>
      <c r="AF22" s="624"/>
      <c r="AG22" s="624"/>
      <c r="AH22" s="624"/>
      <c r="AI22" s="624"/>
    </row>
    <row r="23" spans="1:35" x14ac:dyDescent="0.35">
      <c r="A23" s="99">
        <v>2023</v>
      </c>
      <c r="B23" s="50">
        <v>43968498</v>
      </c>
      <c r="C23" s="600">
        <f>0.958312860147888*100</f>
        <v>95.831286014788802</v>
      </c>
      <c r="D23" s="187">
        <v>1194487</v>
      </c>
      <c r="E23" s="594">
        <v>2.6034372458651429</v>
      </c>
      <c r="F23" s="611">
        <v>62.451775150249254</v>
      </c>
      <c r="G23" s="187">
        <v>337789</v>
      </c>
      <c r="H23" s="601">
        <v>0.73622606511710953</v>
      </c>
      <c r="I23" s="600">
        <v>17.660738606805722</v>
      </c>
      <c r="J23" s="187">
        <v>321958</v>
      </c>
      <c r="K23" s="606">
        <v>0.70172170044902094</v>
      </c>
      <c r="L23" s="600">
        <v>16.833040982299472</v>
      </c>
      <c r="M23" s="187">
        <v>58421</v>
      </c>
      <c r="N23" s="606">
        <v>0.12733115332413625</v>
      </c>
      <c r="O23" s="619">
        <v>3.0544452606455423</v>
      </c>
      <c r="U23" s="65"/>
      <c r="V23" s="1"/>
      <c r="W23" s="624"/>
      <c r="X23" s="624"/>
      <c r="Y23" s="624"/>
      <c r="Z23" s="624"/>
      <c r="AA23" s="624"/>
      <c r="AB23" s="624"/>
      <c r="AC23" s="624"/>
      <c r="AD23" s="624"/>
      <c r="AE23" s="624"/>
      <c r="AF23" s="624"/>
      <c r="AG23" s="624"/>
      <c r="AH23" s="624"/>
      <c r="AI23" s="624"/>
    </row>
    <row r="24" spans="1:35" x14ac:dyDescent="0.35">
      <c r="A24" s="141" t="s">
        <v>172</v>
      </c>
      <c r="B24" s="153"/>
      <c r="C24" s="602"/>
      <c r="D24" s="153"/>
      <c r="E24" s="612"/>
      <c r="F24" s="613"/>
      <c r="G24" s="153"/>
      <c r="H24" s="612"/>
      <c r="I24" s="613"/>
      <c r="J24" s="153"/>
      <c r="K24" s="590"/>
      <c r="L24" s="585"/>
      <c r="M24" s="153"/>
      <c r="N24" s="590"/>
      <c r="O24" s="592"/>
      <c r="U24" s="65"/>
      <c r="V24" s="102"/>
      <c r="W24" s="624"/>
      <c r="X24" s="624"/>
      <c r="Y24" s="624"/>
      <c r="Z24" s="624"/>
      <c r="AA24" s="624"/>
      <c r="AB24" s="624"/>
      <c r="AC24" s="624"/>
      <c r="AD24" s="624"/>
      <c r="AE24" s="624"/>
      <c r="AF24" s="624"/>
      <c r="AG24" s="624"/>
      <c r="AH24" s="624"/>
      <c r="AI24" s="624"/>
    </row>
    <row r="25" spans="1:35" x14ac:dyDescent="0.35">
      <c r="A25" s="99">
        <v>2008</v>
      </c>
      <c r="B25" s="95">
        <v>31724382</v>
      </c>
      <c r="C25" s="595">
        <f>0.96506549979229*100</f>
        <v>96.506549979228993</v>
      </c>
      <c r="D25" s="95">
        <v>713307</v>
      </c>
      <c r="E25" s="594">
        <v>2.1699019273577624</v>
      </c>
      <c r="F25" s="595">
        <v>62.11343841921849</v>
      </c>
      <c r="G25" s="95">
        <v>225799</v>
      </c>
      <c r="H25" s="594">
        <v>0.68688753271095815</v>
      </c>
      <c r="I25" s="595">
        <v>19.662154278061362</v>
      </c>
      <c r="J25" s="95">
        <v>174717</v>
      </c>
      <c r="K25" s="594">
        <v>0.53149451083778265</v>
      </c>
      <c r="L25" s="595">
        <v>15.214029331396716</v>
      </c>
      <c r="M25" s="95">
        <v>34571</v>
      </c>
      <c r="N25" s="594">
        <v>0.10516604986448359</v>
      </c>
      <c r="O25" s="618">
        <v>3.0103779713234311</v>
      </c>
      <c r="U25" s="65"/>
      <c r="V25" s="1"/>
      <c r="W25" s="624"/>
      <c r="X25" s="624"/>
      <c r="Y25" s="624"/>
      <c r="Z25" s="624"/>
      <c r="AA25" s="624"/>
      <c r="AB25" s="624"/>
      <c r="AC25" s="624"/>
      <c r="AD25" s="624"/>
      <c r="AE25" s="624"/>
      <c r="AF25" s="624"/>
      <c r="AG25" s="624"/>
      <c r="AH25" s="624"/>
      <c r="AI25" s="624"/>
    </row>
    <row r="26" spans="1:35" x14ac:dyDescent="0.35">
      <c r="A26" s="99">
        <v>2009</v>
      </c>
      <c r="B26" s="95">
        <v>32333659</v>
      </c>
      <c r="C26" s="595">
        <f>0.967769615604583*100</f>
        <v>96.77696156045829</v>
      </c>
      <c r="D26" s="95">
        <v>709726</v>
      </c>
      <c r="E26" s="594">
        <v>2.1242608459641961</v>
      </c>
      <c r="F26" s="595">
        <v>65.908702564559746</v>
      </c>
      <c r="G26" s="95">
        <v>186927</v>
      </c>
      <c r="H26" s="594">
        <v>0.5594859243617244</v>
      </c>
      <c r="I26" s="595">
        <v>17.358975216189712</v>
      </c>
      <c r="J26" s="95">
        <v>151366</v>
      </c>
      <c r="K26" s="594">
        <v>0.45304929960325035</v>
      </c>
      <c r="L26" s="595">
        <v>14.056603072717008</v>
      </c>
      <c r="M26" s="95">
        <v>28813</v>
      </c>
      <c r="N26" s="594">
        <v>8.6239376540758514E-2</v>
      </c>
      <c r="O26" s="618">
        <v>2.6757191465335355</v>
      </c>
      <c r="U26" s="65"/>
      <c r="V26" s="1"/>
      <c r="W26" s="624"/>
      <c r="X26" s="624"/>
      <c r="Y26" s="624"/>
      <c r="Z26" s="624"/>
      <c r="AA26" s="624"/>
      <c r="AB26" s="624"/>
      <c r="AC26" s="624"/>
      <c r="AD26" s="624"/>
      <c r="AE26" s="624"/>
      <c r="AF26" s="624"/>
      <c r="AG26" s="624"/>
      <c r="AH26" s="624"/>
      <c r="AI26" s="624"/>
    </row>
    <row r="27" spans="1:35" x14ac:dyDescent="0.35">
      <c r="A27" s="99">
        <v>2010</v>
      </c>
      <c r="B27" s="95">
        <v>32629253</v>
      </c>
      <c r="C27" s="595">
        <f>0.965233807432837*100</f>
        <v>96.52338074328371</v>
      </c>
      <c r="D27" s="95">
        <v>768776</v>
      </c>
      <c r="E27" s="594">
        <v>2.2741819604113735</v>
      </c>
      <c r="F27" s="595">
        <v>65.413604208111607</v>
      </c>
      <c r="G27" s="95">
        <v>202360</v>
      </c>
      <c r="H27" s="594">
        <v>0.59861840316144832</v>
      </c>
      <c r="I27" s="595">
        <v>17.218405553182546</v>
      </c>
      <c r="J27" s="95">
        <v>180384</v>
      </c>
      <c r="K27" s="594">
        <v>0.5336093202010016</v>
      </c>
      <c r="L27" s="595">
        <v>15.348511896151813</v>
      </c>
      <c r="M27" s="95">
        <v>23734</v>
      </c>
      <c r="N27" s="594">
        <v>7.0209572942448173E-2</v>
      </c>
      <c r="O27" s="618">
        <v>2.0194783425540352</v>
      </c>
      <c r="U27" s="65"/>
      <c r="V27" s="1"/>
      <c r="W27" s="624"/>
      <c r="X27" s="624"/>
      <c r="Y27" s="624"/>
      <c r="Z27" s="624"/>
      <c r="AA27" s="624"/>
      <c r="AB27" s="624"/>
      <c r="AC27" s="624"/>
      <c r="AD27" s="624"/>
      <c r="AE27" s="624"/>
      <c r="AF27" s="624"/>
      <c r="AG27" s="624"/>
      <c r="AH27" s="624"/>
      <c r="AI27" s="624"/>
    </row>
    <row r="28" spans="1:35" x14ac:dyDescent="0.35">
      <c r="A28" s="99">
        <v>2011</v>
      </c>
      <c r="B28" s="95">
        <v>32595790</v>
      </c>
      <c r="C28" s="595">
        <f>0.970429284645868*100</f>
        <v>97.042928464586794</v>
      </c>
      <c r="D28" s="95">
        <v>660593</v>
      </c>
      <c r="E28" s="608" t="s">
        <v>73</v>
      </c>
      <c r="F28" s="595">
        <v>66.508163596110151</v>
      </c>
      <c r="G28" s="95">
        <v>136390</v>
      </c>
      <c r="H28" s="594">
        <v>0.40605504616654442</v>
      </c>
      <c r="I28" s="595">
        <v>13.731675075081725</v>
      </c>
      <c r="J28" s="95">
        <v>161109</v>
      </c>
      <c r="K28" s="594">
        <v>0.47964749932433326</v>
      </c>
      <c r="L28" s="595">
        <v>16.220371285807918</v>
      </c>
      <c r="M28" s="95">
        <v>35159</v>
      </c>
      <c r="N28" s="594">
        <v>0.10467401838968793</v>
      </c>
      <c r="O28" s="618">
        <v>3.5397900430002087</v>
      </c>
      <c r="U28" s="65"/>
      <c r="V28" s="1"/>
      <c r="W28" s="624"/>
      <c r="X28" s="624"/>
      <c r="Y28" s="624"/>
      <c r="Z28" s="624"/>
      <c r="AA28" s="624"/>
      <c r="AB28" s="624"/>
      <c r="AC28" s="624"/>
      <c r="AD28" s="624"/>
      <c r="AE28" s="624"/>
      <c r="AF28" s="624"/>
      <c r="AG28" s="624"/>
      <c r="AH28" s="624"/>
      <c r="AI28" s="624"/>
    </row>
    <row r="29" spans="1:35" x14ac:dyDescent="0.35">
      <c r="A29" s="99">
        <v>2012</v>
      </c>
      <c r="B29" s="95">
        <v>33869313</v>
      </c>
      <c r="C29" s="595">
        <f>0.967893711398133*100</f>
        <v>96.789371139813298</v>
      </c>
      <c r="D29" s="95">
        <v>702249</v>
      </c>
      <c r="E29" s="614">
        <v>2.0068384349444202</v>
      </c>
      <c r="F29" s="595">
        <v>62.506030316246694</v>
      </c>
      <c r="G29" s="95">
        <v>207280</v>
      </c>
      <c r="H29" s="594">
        <v>0.59235039251786703</v>
      </c>
      <c r="I29" s="595">
        <v>18.449652422362458</v>
      </c>
      <c r="J29" s="95">
        <v>191731</v>
      </c>
      <c r="K29" s="594">
        <v>0.54791553988731745</v>
      </c>
      <c r="L29" s="595">
        <v>17.065661465611619</v>
      </c>
      <c r="M29" s="95">
        <v>22230</v>
      </c>
      <c r="N29" s="594">
        <v>6.3527350567696747E-2</v>
      </c>
      <c r="O29" s="618">
        <v>1.9786557957792237</v>
      </c>
      <c r="U29" s="65"/>
      <c r="V29" s="1"/>
      <c r="W29" s="624"/>
      <c r="X29" s="624"/>
      <c r="Y29" s="624"/>
      <c r="Z29" s="624"/>
      <c r="AA29" s="624"/>
      <c r="AB29" s="624"/>
      <c r="AC29" s="624"/>
      <c r="AD29" s="624"/>
      <c r="AE29" s="624"/>
      <c r="AF29" s="624"/>
      <c r="AG29" s="624"/>
      <c r="AH29" s="624"/>
      <c r="AI29" s="624"/>
    </row>
    <row r="30" spans="1:35" x14ac:dyDescent="0.35">
      <c r="A30" s="99">
        <v>2013</v>
      </c>
      <c r="B30" s="95">
        <v>34987738</v>
      </c>
      <c r="C30" s="595">
        <f>0.966011854745054*100</f>
        <v>96.601185474505399</v>
      </c>
      <c r="D30" s="95">
        <v>742149</v>
      </c>
      <c r="E30" s="594">
        <v>2.0490742556354657</v>
      </c>
      <c r="F30" s="595">
        <v>60.287910395383292</v>
      </c>
      <c r="G30" s="95">
        <v>252147</v>
      </c>
      <c r="H30" s="594">
        <v>0.69617816144159161</v>
      </c>
      <c r="I30" s="595">
        <v>20.482970053809559</v>
      </c>
      <c r="J30" s="95">
        <v>210711</v>
      </c>
      <c r="K30" s="594">
        <v>0.58177331705520674</v>
      </c>
      <c r="L30" s="595">
        <v>17.116948062075956</v>
      </c>
      <c r="M30" s="95">
        <v>26001</v>
      </c>
      <c r="N30" s="594">
        <v>7.1788791362351417E-2</v>
      </c>
      <c r="O30" s="618">
        <v>2.1121714887311862</v>
      </c>
      <c r="U30" s="65"/>
      <c r="V30" s="1"/>
      <c r="W30" s="624"/>
      <c r="X30" s="624"/>
      <c r="Y30" s="624"/>
      <c r="Z30" s="624"/>
      <c r="AA30" s="624"/>
      <c r="AB30" s="624"/>
      <c r="AC30" s="624"/>
      <c r="AD30" s="624"/>
      <c r="AE30" s="624"/>
      <c r="AF30" s="624"/>
      <c r="AG30" s="624"/>
      <c r="AH30" s="624"/>
      <c r="AI30" s="624"/>
    </row>
    <row r="31" spans="1:35" x14ac:dyDescent="0.35">
      <c r="A31" s="99">
        <v>2014</v>
      </c>
      <c r="B31" s="95">
        <v>35389713</v>
      </c>
      <c r="C31" s="595">
        <f>0.969106767131093*100</f>
        <v>96.910676713109297</v>
      </c>
      <c r="D31" s="95">
        <v>741655</v>
      </c>
      <c r="E31" s="594">
        <v>2.0309372934915042</v>
      </c>
      <c r="F31" s="595">
        <v>65.740581516353274</v>
      </c>
      <c r="G31" s="95">
        <v>181467</v>
      </c>
      <c r="H31" s="594">
        <v>0.4969266004247565</v>
      </c>
      <c r="I31" s="595">
        <v>16.085303956729309</v>
      </c>
      <c r="J31" s="95">
        <v>183340</v>
      </c>
      <c r="K31" s="594">
        <v>0.50205559645486431</v>
      </c>
      <c r="L31" s="595">
        <v>16.251327389700343</v>
      </c>
      <c r="M31" s="95">
        <v>21692</v>
      </c>
      <c r="N31" s="594">
        <v>5.9401058134061935E-2</v>
      </c>
      <c r="O31" s="618">
        <v>1.9227871372170819</v>
      </c>
      <c r="U31" s="65"/>
      <c r="V31" s="1"/>
      <c r="W31" s="624"/>
      <c r="X31" s="624"/>
      <c r="Y31" s="624"/>
      <c r="Z31" s="624"/>
      <c r="AA31" s="624"/>
      <c r="AB31" s="624"/>
      <c r="AC31" s="624"/>
      <c r="AD31" s="624"/>
      <c r="AE31" s="624"/>
      <c r="AF31" s="624"/>
      <c r="AG31" s="624"/>
      <c r="AH31" s="624"/>
      <c r="AI31" s="624"/>
    </row>
    <row r="32" spans="1:35" x14ac:dyDescent="0.35">
      <c r="A32" s="99">
        <v>2015</v>
      </c>
      <c r="B32" s="95">
        <v>34905252</v>
      </c>
      <c r="C32" s="595">
        <f>0.961261244961057*100</f>
        <v>96.126124496105703</v>
      </c>
      <c r="D32" s="95">
        <v>898487</v>
      </c>
      <c r="E32" s="594">
        <v>2.4743575327899801</v>
      </c>
      <c r="F32" s="595">
        <v>63.872923389060333</v>
      </c>
      <c r="G32" s="95">
        <v>270809</v>
      </c>
      <c r="H32" s="594">
        <v>0.74578518008309724</v>
      </c>
      <c r="I32" s="595">
        <v>19.251655850410788</v>
      </c>
      <c r="J32" s="95">
        <v>227125</v>
      </c>
      <c r="K32" s="594">
        <v>0.62548312288872765</v>
      </c>
      <c r="L32" s="595">
        <v>16.146185448137064</v>
      </c>
      <c r="M32" s="95">
        <v>10258</v>
      </c>
      <c r="N32" s="582">
        <v>2.8249668132493421E-2</v>
      </c>
      <c r="O32" s="618">
        <v>0.72923531239181083</v>
      </c>
      <c r="U32" s="65"/>
      <c r="V32" s="1"/>
      <c r="W32" s="624"/>
      <c r="X32" s="624"/>
      <c r="Y32" s="624"/>
      <c r="Z32" s="624"/>
      <c r="AA32" s="624"/>
      <c r="AB32" s="624"/>
      <c r="AC32" s="624"/>
      <c r="AD32" s="624"/>
      <c r="AE32" s="624"/>
      <c r="AF32" s="624"/>
      <c r="AG32" s="624"/>
      <c r="AH32" s="624"/>
      <c r="AI32" s="624"/>
    </row>
    <row r="33" spans="1:35" x14ac:dyDescent="0.35">
      <c r="A33" s="99">
        <v>2016</v>
      </c>
      <c r="B33" s="95">
        <v>35441241</v>
      </c>
      <c r="C33" s="595">
        <f>0.969240146161984*100</f>
        <v>96.924014616198392</v>
      </c>
      <c r="D33" s="95">
        <v>715533</v>
      </c>
      <c r="E33" s="594">
        <v>1.9568256921469629</v>
      </c>
      <c r="F33" s="595">
        <v>63.616222055273767</v>
      </c>
      <c r="G33" s="95">
        <v>220954</v>
      </c>
      <c r="H33" s="594">
        <v>0.60426068955958712</v>
      </c>
      <c r="I33" s="595">
        <v>19.644459064782421</v>
      </c>
      <c r="J33" s="95">
        <v>164250</v>
      </c>
      <c r="K33" s="594">
        <v>0.44918769635382105</v>
      </c>
      <c r="L33" s="595">
        <v>14.603050414975572</v>
      </c>
      <c r="M33" s="95">
        <v>24028</v>
      </c>
      <c r="N33" s="594">
        <v>6.5711305741184861E-2</v>
      </c>
      <c r="O33" s="618">
        <v>2.1362684649682375</v>
      </c>
      <c r="U33" s="65"/>
      <c r="V33" s="1"/>
      <c r="W33" s="624"/>
      <c r="X33" s="624"/>
      <c r="Y33" s="624"/>
      <c r="Z33" s="624"/>
      <c r="AA33" s="624"/>
      <c r="AB33" s="624"/>
      <c r="AC33" s="624"/>
      <c r="AD33" s="624"/>
      <c r="AE33" s="624"/>
      <c r="AF33" s="624"/>
      <c r="AG33" s="624"/>
      <c r="AH33" s="624"/>
      <c r="AI33" s="624"/>
    </row>
    <row r="34" spans="1:35" x14ac:dyDescent="0.35">
      <c r="A34" s="292">
        <v>2017</v>
      </c>
      <c r="B34" s="50">
        <v>37435160</v>
      </c>
      <c r="C34" s="595">
        <f>0.964818315320247*100</f>
        <v>96.4818315320247</v>
      </c>
      <c r="D34" s="95">
        <v>866682</v>
      </c>
      <c r="E34" s="594">
        <v>2.2337040022224617</v>
      </c>
      <c r="F34" s="595">
        <v>63.490535560053537</v>
      </c>
      <c r="G34" s="95">
        <v>225862</v>
      </c>
      <c r="H34" s="594">
        <v>0.58211530105617715</v>
      </c>
      <c r="I34" s="595">
        <v>16.545975735811766</v>
      </c>
      <c r="J34" s="95">
        <v>214122</v>
      </c>
      <c r="K34" s="594">
        <v>0.55185773832141194</v>
      </c>
      <c r="L34" s="595">
        <v>15.685938389385937</v>
      </c>
      <c r="M34" s="95">
        <v>58391</v>
      </c>
      <c r="N34" s="594">
        <v>0.15049142637527002</v>
      </c>
      <c r="O34" s="618">
        <v>4.277550314748761</v>
      </c>
      <c r="U34" s="65"/>
      <c r="V34" s="1"/>
      <c r="W34" s="624"/>
      <c r="X34" s="624"/>
      <c r="Y34" s="624"/>
      <c r="Z34" s="624"/>
      <c r="AA34" s="624"/>
      <c r="AB34" s="624"/>
      <c r="AC34" s="624"/>
      <c r="AD34" s="624"/>
      <c r="AE34" s="624"/>
      <c r="AF34" s="624"/>
      <c r="AG34" s="624"/>
      <c r="AH34" s="624"/>
      <c r="AI34" s="624"/>
    </row>
    <row r="35" spans="1:35" x14ac:dyDescent="0.35">
      <c r="A35" s="293">
        <v>2018</v>
      </c>
      <c r="B35" s="50">
        <v>37067704</v>
      </c>
      <c r="C35" s="595">
        <f>0.965332318721068*100</f>
        <v>96.533231872106796</v>
      </c>
      <c r="D35" s="95">
        <v>821575</v>
      </c>
      <c r="E35" s="594">
        <v>2.1395792406059497</v>
      </c>
      <c r="F35" s="595">
        <v>61.716825633394201</v>
      </c>
      <c r="G35" s="95">
        <v>278646</v>
      </c>
      <c r="H35" s="594">
        <v>0.72566131768601216</v>
      </c>
      <c r="I35" s="595">
        <v>20.93192538166663</v>
      </c>
      <c r="J35" s="95">
        <v>212432</v>
      </c>
      <c r="K35" s="594">
        <v>0.55322410886456264</v>
      </c>
      <c r="L35" s="595">
        <v>15.95792070468697</v>
      </c>
      <c r="M35" s="95">
        <v>18548</v>
      </c>
      <c r="N35" s="582">
        <v>4.8303460736705904E-2</v>
      </c>
      <c r="O35" s="618">
        <v>1.3933282802521934</v>
      </c>
      <c r="U35" s="65"/>
      <c r="V35" s="1"/>
      <c r="W35" s="624"/>
      <c r="X35" s="624"/>
      <c r="Y35" s="624"/>
      <c r="Z35" s="624"/>
      <c r="AA35" s="624"/>
      <c r="AB35" s="624"/>
      <c r="AC35" s="624"/>
      <c r="AD35" s="624"/>
      <c r="AE35" s="624"/>
      <c r="AF35" s="624"/>
      <c r="AG35" s="624"/>
      <c r="AH35" s="624"/>
      <c r="AI35" s="624"/>
    </row>
    <row r="36" spans="1:35" x14ac:dyDescent="0.35">
      <c r="A36" s="168">
        <v>2019</v>
      </c>
      <c r="B36" s="291">
        <v>38405968</v>
      </c>
      <c r="C36" s="603">
        <f>0.96493312130548*100</f>
        <v>96.493312130548006</v>
      </c>
      <c r="D36" s="291">
        <v>854539</v>
      </c>
      <c r="E36" s="615">
        <v>2.1469918022825616</v>
      </c>
      <c r="F36" s="603">
        <v>61.225631770246345</v>
      </c>
      <c r="G36" s="291">
        <v>279581</v>
      </c>
      <c r="H36" s="615">
        <v>0.70243501475527836</v>
      </c>
      <c r="I36" s="603">
        <v>20.031295652927771</v>
      </c>
      <c r="J36" s="291">
        <v>228957</v>
      </c>
      <c r="K36" s="615">
        <v>0.57524443246616996</v>
      </c>
      <c r="L36" s="603">
        <v>16.404209723863151</v>
      </c>
      <c r="M36" s="291">
        <v>32644</v>
      </c>
      <c r="N36" s="615">
        <v>8.2016619947962513E-2</v>
      </c>
      <c r="O36" s="620">
        <v>2.338862852962734</v>
      </c>
      <c r="U36" s="65"/>
      <c r="V36" s="1"/>
      <c r="W36" s="624"/>
      <c r="X36" s="624"/>
      <c r="Y36" s="624"/>
      <c r="Z36" s="624"/>
      <c r="AA36" s="624"/>
      <c r="AB36" s="624"/>
      <c r="AC36" s="624"/>
      <c r="AD36" s="624"/>
      <c r="AE36" s="624"/>
      <c r="AF36" s="624"/>
      <c r="AG36" s="624"/>
      <c r="AH36" s="624"/>
      <c r="AI36" s="624"/>
    </row>
    <row r="37" spans="1:35" x14ac:dyDescent="0.35">
      <c r="A37" s="293">
        <v>2020</v>
      </c>
      <c r="B37" s="299" t="s">
        <v>73</v>
      </c>
      <c r="C37" s="604" t="s">
        <v>73</v>
      </c>
      <c r="D37" s="294" t="s">
        <v>73</v>
      </c>
      <c r="E37" s="616" t="s">
        <v>73</v>
      </c>
      <c r="F37" s="604" t="s">
        <v>73</v>
      </c>
      <c r="G37" s="294" t="s">
        <v>73</v>
      </c>
      <c r="H37" s="616" t="s">
        <v>73</v>
      </c>
      <c r="I37" s="604" t="s">
        <v>73</v>
      </c>
      <c r="J37" s="294" t="s">
        <v>73</v>
      </c>
      <c r="K37" s="586" t="s">
        <v>73</v>
      </c>
      <c r="L37" s="579" t="s">
        <v>73</v>
      </c>
      <c r="M37" s="294" t="s">
        <v>73</v>
      </c>
      <c r="N37" s="586" t="s">
        <v>73</v>
      </c>
      <c r="O37" s="593" t="s">
        <v>73</v>
      </c>
      <c r="U37" s="65"/>
      <c r="W37" s="624"/>
      <c r="X37" s="624"/>
      <c r="Y37" s="624"/>
      <c r="Z37" s="624"/>
      <c r="AA37" s="624"/>
      <c r="AB37" s="624"/>
      <c r="AC37" s="624"/>
      <c r="AD37" s="624"/>
      <c r="AE37" s="624"/>
      <c r="AF37" s="624"/>
      <c r="AG37" s="624"/>
      <c r="AH37" s="624"/>
      <c r="AI37" s="624"/>
    </row>
    <row r="38" spans="1:35" x14ac:dyDescent="0.35">
      <c r="A38" s="292">
        <v>2021</v>
      </c>
      <c r="B38" s="300">
        <v>40132002</v>
      </c>
      <c r="C38" s="605">
        <v>97.41094006455549</v>
      </c>
      <c r="D38" s="163">
        <v>662492</v>
      </c>
      <c r="E38" s="598">
        <v>1.6080425916765253</v>
      </c>
      <c r="F38" s="609">
        <v>62.109129636678297</v>
      </c>
      <c r="G38" s="163">
        <v>196334</v>
      </c>
      <c r="H38" s="598">
        <v>0.4765543345341815</v>
      </c>
      <c r="I38" s="609">
        <v>18.406462052504178</v>
      </c>
      <c r="J38" s="163">
        <v>193396</v>
      </c>
      <c r="K38" s="583">
        <v>0.46942303463267976</v>
      </c>
      <c r="L38" s="584">
        <v>18.131022314556304</v>
      </c>
      <c r="M38" s="163">
        <v>14436</v>
      </c>
      <c r="N38" s="583">
        <v>3.5039974601115666E-2</v>
      </c>
      <c r="O38" s="621">
        <v>1.3533859962612198</v>
      </c>
      <c r="U38" s="65"/>
      <c r="V38" s="1"/>
      <c r="W38" s="624"/>
      <c r="X38" s="624"/>
      <c r="Y38" s="624"/>
      <c r="Z38" s="624"/>
      <c r="AA38" s="624"/>
      <c r="AB38" s="624"/>
      <c r="AC38" s="624"/>
      <c r="AD38" s="624"/>
      <c r="AE38" s="624"/>
      <c r="AF38" s="624"/>
      <c r="AG38" s="624"/>
      <c r="AH38" s="624"/>
      <c r="AI38" s="624"/>
    </row>
    <row r="39" spans="1:35" x14ac:dyDescent="0.35">
      <c r="A39" s="295">
        <v>2022</v>
      </c>
      <c r="B39" s="50">
        <v>41045807</v>
      </c>
      <c r="C39" s="606">
        <v>96.753899197407478</v>
      </c>
      <c r="D39" s="50">
        <v>794932</v>
      </c>
      <c r="E39" s="601">
        <v>1.8738277114832584</v>
      </c>
      <c r="F39" s="606">
        <v>57.725493613344078</v>
      </c>
      <c r="G39" s="50">
        <v>265495</v>
      </c>
      <c r="H39" s="601">
        <v>0.6258294901453807</v>
      </c>
      <c r="I39" s="606">
        <v>19.279422550450587</v>
      </c>
      <c r="J39" s="50">
        <v>277198</v>
      </c>
      <c r="K39" s="587">
        <v>0.65341600786952381</v>
      </c>
      <c r="L39" s="580">
        <v>20.129258073183305</v>
      </c>
      <c r="M39" s="50">
        <v>39465</v>
      </c>
      <c r="N39" s="594">
        <v>9.3027593094361288E-2</v>
      </c>
      <c r="O39" s="619">
        <v>2.8658257630220247</v>
      </c>
      <c r="U39" s="65"/>
      <c r="V39" s="1"/>
      <c r="W39" s="624"/>
      <c r="X39" s="624"/>
      <c r="Y39" s="624"/>
      <c r="Z39" s="624"/>
      <c r="AA39" s="624"/>
      <c r="AB39" s="624"/>
      <c r="AC39" s="624"/>
      <c r="AD39" s="624"/>
      <c r="AE39" s="624"/>
      <c r="AF39" s="624"/>
      <c r="AG39" s="624"/>
      <c r="AH39" s="624"/>
      <c r="AI39" s="624"/>
    </row>
    <row r="40" spans="1:35" x14ac:dyDescent="0.35">
      <c r="A40" s="296">
        <v>2023</v>
      </c>
      <c r="B40" s="301">
        <v>42763933</v>
      </c>
      <c r="C40" s="607">
        <v>97.412254573763548</v>
      </c>
      <c r="D40" s="301">
        <v>614252</v>
      </c>
      <c r="E40" s="617">
        <v>1.3992088191804857</v>
      </c>
      <c r="F40" s="607">
        <v>54.070526927342833</v>
      </c>
      <c r="G40" s="301">
        <v>251107</v>
      </c>
      <c r="H40" s="617">
        <v>0.57199834751527745</v>
      </c>
      <c r="I40" s="607">
        <v>22.104100279924648</v>
      </c>
      <c r="J40" s="301">
        <v>242350</v>
      </c>
      <c r="K40" s="588">
        <v>0.55205071750420143</v>
      </c>
      <c r="L40" s="581">
        <v>21.333251175155368</v>
      </c>
      <c r="M40" s="301">
        <v>28311</v>
      </c>
      <c r="N40" s="622">
        <v>6.44898199433111E-2</v>
      </c>
      <c r="O40" s="623">
        <v>2.4921216175771552</v>
      </c>
      <c r="U40" s="65"/>
      <c r="V40" s="1"/>
      <c r="W40" s="624"/>
      <c r="X40" s="624"/>
      <c r="Y40" s="624"/>
      <c r="Z40" s="624"/>
      <c r="AA40" s="624"/>
      <c r="AB40" s="624"/>
      <c r="AC40" s="624"/>
      <c r="AD40" s="624"/>
      <c r="AE40" s="624"/>
      <c r="AF40" s="624"/>
      <c r="AG40" s="624"/>
      <c r="AH40" s="624"/>
      <c r="AI40" s="624"/>
    </row>
    <row r="42" spans="1:35" ht="44.25" customHeight="1" x14ac:dyDescent="0.35">
      <c r="A42" s="699" t="s">
        <v>173</v>
      </c>
      <c r="B42" s="699"/>
      <c r="C42" s="699"/>
      <c r="D42" s="699"/>
      <c r="E42" s="699"/>
      <c r="F42" s="699"/>
      <c r="G42" s="699"/>
      <c r="H42" s="699"/>
      <c r="I42" s="699"/>
      <c r="J42" s="699"/>
      <c r="K42" s="699"/>
      <c r="L42" s="699"/>
      <c r="M42" s="699"/>
      <c r="N42" s="699"/>
      <c r="O42" s="699"/>
    </row>
    <row r="43" spans="1:35" x14ac:dyDescent="0.35">
      <c r="A43" s="692" t="s">
        <v>86</v>
      </c>
      <c r="B43" s="692"/>
      <c r="C43" s="692"/>
      <c r="D43" s="692"/>
      <c r="E43" s="692"/>
      <c r="F43" s="692"/>
      <c r="G43" s="692"/>
      <c r="H43" s="692"/>
      <c r="I43" s="692"/>
      <c r="J43" s="692"/>
      <c r="K43" s="692"/>
      <c r="L43" s="692"/>
      <c r="M43" s="692"/>
      <c r="N43" s="692"/>
      <c r="O43" s="692"/>
    </row>
  </sheetData>
  <mergeCells count="8">
    <mergeCell ref="J5:L5"/>
    <mergeCell ref="M5:O5"/>
    <mergeCell ref="A42:O42"/>
    <mergeCell ref="A43:O43"/>
    <mergeCell ref="A5:A6"/>
    <mergeCell ref="B5:C5"/>
    <mergeCell ref="D5:F5"/>
    <mergeCell ref="G5:I5"/>
  </mergeCells>
  <hyperlinks>
    <hyperlink ref="A2" location="'Appendix Table Menu'!A1" display="Return to Appendix Table Menu"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sheetPr>
  <dimension ref="A1:Q61"/>
  <sheetViews>
    <sheetView zoomScaleNormal="100" workbookViewId="0">
      <pane ySplit="7" topLeftCell="A8" activePane="bottomLeft" state="frozen"/>
      <selection pane="bottomLeft" activeCell="A4" sqref="A4"/>
    </sheetView>
  </sheetViews>
  <sheetFormatPr defaultRowHeight="14.5" x14ac:dyDescent="0.35"/>
  <cols>
    <col min="1" max="1" width="22.81640625" customWidth="1"/>
  </cols>
  <sheetData>
    <row r="1" spans="1:17" ht="21" x14ac:dyDescent="0.5">
      <c r="A1" s="2" t="s">
        <v>174</v>
      </c>
      <c r="B1" s="10"/>
      <c r="C1" s="10"/>
      <c r="D1" s="10"/>
      <c r="E1" s="10"/>
      <c r="F1" s="10"/>
      <c r="G1" s="10"/>
      <c r="H1" s="10"/>
      <c r="I1" s="10"/>
      <c r="J1" s="10"/>
      <c r="K1" s="10"/>
      <c r="L1" s="10"/>
      <c r="M1" s="10"/>
      <c r="N1" s="10"/>
      <c r="O1" s="10"/>
      <c r="P1" s="10"/>
      <c r="Q1" s="10"/>
    </row>
    <row r="2" spans="1:17" x14ac:dyDescent="0.35">
      <c r="A2" s="112" t="s">
        <v>16</v>
      </c>
    </row>
    <row r="3" spans="1:17" ht="15.5" x14ac:dyDescent="0.35">
      <c r="A3" s="18"/>
    </row>
    <row r="4" spans="1:17" ht="15" thickBot="1" x14ac:dyDescent="0.4">
      <c r="A4" s="65" t="s">
        <v>175</v>
      </c>
    </row>
    <row r="5" spans="1:17" x14ac:dyDescent="0.35">
      <c r="A5" s="693"/>
      <c r="B5" s="695" t="s">
        <v>176</v>
      </c>
      <c r="C5" s="696"/>
      <c r="D5" s="696"/>
      <c r="E5" s="696"/>
      <c r="F5" s="695" t="s">
        <v>177</v>
      </c>
      <c r="G5" s="696"/>
      <c r="H5" s="696"/>
      <c r="I5" s="704"/>
      <c r="J5" s="696" t="s">
        <v>178</v>
      </c>
      <c r="K5" s="696"/>
      <c r="L5" s="696"/>
      <c r="M5" s="697"/>
      <c r="N5" s="695" t="s">
        <v>27</v>
      </c>
      <c r="O5" s="696"/>
      <c r="P5" s="696"/>
      <c r="Q5" s="697"/>
    </row>
    <row r="6" spans="1:17" ht="26.5" x14ac:dyDescent="0.35">
      <c r="A6" s="772"/>
      <c r="B6" s="73" t="s">
        <v>179</v>
      </c>
      <c r="C6" s="74" t="s">
        <v>180</v>
      </c>
      <c r="D6" s="74" t="s">
        <v>181</v>
      </c>
      <c r="E6" s="80" t="s">
        <v>182</v>
      </c>
      <c r="F6" s="73" t="s">
        <v>179</v>
      </c>
      <c r="G6" s="74" t="s">
        <v>180</v>
      </c>
      <c r="H6" s="74" t="s">
        <v>181</v>
      </c>
      <c r="I6" s="75" t="s">
        <v>182</v>
      </c>
      <c r="J6" s="76" t="s">
        <v>179</v>
      </c>
      <c r="K6" s="74" t="s">
        <v>180</v>
      </c>
      <c r="L6" s="74" t="s">
        <v>181</v>
      </c>
      <c r="M6" s="121" t="s">
        <v>182</v>
      </c>
      <c r="N6" s="73" t="s">
        <v>179</v>
      </c>
      <c r="O6" s="74" t="s">
        <v>180</v>
      </c>
      <c r="P6" s="74" t="s">
        <v>181</v>
      </c>
      <c r="Q6" s="121" t="s">
        <v>182</v>
      </c>
    </row>
    <row r="7" spans="1:17" x14ac:dyDescent="0.35">
      <c r="A7" s="77" t="s">
        <v>183</v>
      </c>
      <c r="B7" s="123">
        <v>100400</v>
      </c>
      <c r="C7" s="124">
        <v>66750</v>
      </c>
      <c r="D7" s="124">
        <v>44500</v>
      </c>
      <c r="E7" s="125">
        <v>64000</v>
      </c>
      <c r="F7" s="123">
        <v>69100</v>
      </c>
      <c r="G7" s="124">
        <v>53400</v>
      </c>
      <c r="H7" s="124">
        <v>37400</v>
      </c>
      <c r="I7" s="126">
        <v>48900</v>
      </c>
      <c r="J7" s="127">
        <v>39100</v>
      </c>
      <c r="K7" s="124">
        <v>25000</v>
      </c>
      <c r="L7" s="124">
        <v>22800</v>
      </c>
      <c r="M7" s="128">
        <v>24400</v>
      </c>
      <c r="N7" s="455">
        <v>208600</v>
      </c>
      <c r="O7" s="456">
        <v>145150</v>
      </c>
      <c r="P7" s="456">
        <v>104700</v>
      </c>
      <c r="Q7" s="457">
        <v>137300</v>
      </c>
    </row>
    <row r="8" spans="1:17" x14ac:dyDescent="0.35">
      <c r="A8" s="78" t="s">
        <v>184</v>
      </c>
      <c r="B8" s="129">
        <v>89700</v>
      </c>
      <c r="C8" s="195">
        <v>59220</v>
      </c>
      <c r="D8" s="130">
        <v>36000</v>
      </c>
      <c r="E8" s="131">
        <v>56200</v>
      </c>
      <c r="F8" s="9">
        <v>52700</v>
      </c>
      <c r="G8" s="16">
        <v>40600</v>
      </c>
      <c r="H8" s="16">
        <v>89700</v>
      </c>
      <c r="I8" s="21">
        <v>38500</v>
      </c>
      <c r="J8" s="132">
        <v>24650</v>
      </c>
      <c r="K8" s="130">
        <v>24000</v>
      </c>
      <c r="L8" s="130">
        <v>18700</v>
      </c>
      <c r="M8" s="133">
        <v>22100</v>
      </c>
      <c r="N8" s="9">
        <v>56900</v>
      </c>
      <c r="O8" s="16">
        <v>41300</v>
      </c>
      <c r="P8" s="16">
        <v>30500</v>
      </c>
      <c r="Q8" s="17">
        <v>38800</v>
      </c>
    </row>
    <row r="9" spans="1:17" x14ac:dyDescent="0.35">
      <c r="A9" s="78" t="s">
        <v>185</v>
      </c>
      <c r="B9" s="129">
        <v>116800</v>
      </c>
      <c r="C9" s="195">
        <v>90970</v>
      </c>
      <c r="D9" s="130">
        <v>42330</v>
      </c>
      <c r="E9" s="131">
        <v>90900</v>
      </c>
      <c r="F9" s="9">
        <v>66400</v>
      </c>
      <c r="G9" s="16">
        <v>70000</v>
      </c>
      <c r="H9" s="16">
        <v>116800</v>
      </c>
      <c r="I9" s="21">
        <v>62740</v>
      </c>
      <c r="J9" s="132">
        <v>50000</v>
      </c>
      <c r="K9" s="130">
        <v>25200</v>
      </c>
      <c r="L9" s="130">
        <v>38800</v>
      </c>
      <c r="M9" s="133">
        <v>26000</v>
      </c>
      <c r="N9" s="9">
        <v>78000</v>
      </c>
      <c r="O9" s="16">
        <v>67960</v>
      </c>
      <c r="P9" s="16">
        <v>46600</v>
      </c>
      <c r="Q9" s="17">
        <v>61100</v>
      </c>
    </row>
    <row r="10" spans="1:17" x14ac:dyDescent="0.35">
      <c r="A10" s="78" t="s">
        <v>186</v>
      </c>
      <c r="B10" s="129">
        <v>100000</v>
      </c>
      <c r="C10" s="195">
        <v>65800</v>
      </c>
      <c r="D10" s="130">
        <v>52700</v>
      </c>
      <c r="E10" s="131">
        <v>63300</v>
      </c>
      <c r="F10" s="9">
        <v>62000</v>
      </c>
      <c r="G10" s="16">
        <v>53000</v>
      </c>
      <c r="H10" s="16">
        <v>100000</v>
      </c>
      <c r="I10" s="21">
        <v>49000</v>
      </c>
      <c r="J10" s="132">
        <v>42000</v>
      </c>
      <c r="K10" s="130">
        <v>30700</v>
      </c>
      <c r="L10" s="130">
        <v>27300</v>
      </c>
      <c r="M10" s="133">
        <v>30100</v>
      </c>
      <c r="N10" s="9">
        <v>73200</v>
      </c>
      <c r="O10" s="16">
        <v>54000</v>
      </c>
      <c r="P10" s="16">
        <v>38280</v>
      </c>
      <c r="Q10" s="17">
        <v>50700</v>
      </c>
    </row>
    <row r="11" spans="1:17" x14ac:dyDescent="0.35">
      <c r="A11" s="78" t="s">
        <v>187</v>
      </c>
      <c r="B11" s="129">
        <v>83000</v>
      </c>
      <c r="C11" s="195">
        <v>49500</v>
      </c>
      <c r="D11" s="130">
        <v>34700</v>
      </c>
      <c r="E11" s="131">
        <v>47700</v>
      </c>
      <c r="F11" s="9">
        <v>50000</v>
      </c>
      <c r="G11" s="16">
        <v>42500</v>
      </c>
      <c r="H11" s="16">
        <v>83000</v>
      </c>
      <c r="I11" s="21">
        <v>39000</v>
      </c>
      <c r="J11" s="132">
        <v>28500</v>
      </c>
      <c r="K11" s="130">
        <v>18300</v>
      </c>
      <c r="L11" s="130">
        <v>20800</v>
      </c>
      <c r="M11" s="133">
        <v>19000</v>
      </c>
      <c r="N11" s="9">
        <v>51400</v>
      </c>
      <c r="O11" s="16">
        <v>39500</v>
      </c>
      <c r="P11" s="16">
        <v>28100</v>
      </c>
      <c r="Q11" s="17">
        <v>36600</v>
      </c>
    </row>
    <row r="12" spans="1:17" x14ac:dyDescent="0.35">
      <c r="A12" s="78" t="s">
        <v>188</v>
      </c>
      <c r="B12" s="129">
        <v>130000</v>
      </c>
      <c r="C12" s="195">
        <v>87900</v>
      </c>
      <c r="D12" s="130">
        <v>60200</v>
      </c>
      <c r="E12" s="131">
        <v>83820</v>
      </c>
      <c r="F12" s="9">
        <v>92000</v>
      </c>
      <c r="G12" s="16">
        <v>70000</v>
      </c>
      <c r="H12" s="16">
        <v>130000</v>
      </c>
      <c r="I12" s="21">
        <v>64000</v>
      </c>
      <c r="J12" s="132">
        <v>57600</v>
      </c>
      <c r="K12" s="130">
        <v>31200</v>
      </c>
      <c r="L12" s="130">
        <v>22800</v>
      </c>
      <c r="M12" s="133">
        <v>28600</v>
      </c>
      <c r="N12" s="9">
        <v>94500</v>
      </c>
      <c r="O12" s="16">
        <v>66000</v>
      </c>
      <c r="P12" s="16">
        <v>43000</v>
      </c>
      <c r="Q12" s="17">
        <v>60000</v>
      </c>
    </row>
    <row r="13" spans="1:17" x14ac:dyDescent="0.35">
      <c r="A13" s="78" t="s">
        <v>189</v>
      </c>
      <c r="B13" s="129">
        <v>116200</v>
      </c>
      <c r="C13" s="195">
        <v>76300</v>
      </c>
      <c r="D13" s="130">
        <v>40900</v>
      </c>
      <c r="E13" s="131">
        <v>72500</v>
      </c>
      <c r="F13" s="9">
        <v>81400</v>
      </c>
      <c r="G13" s="16">
        <v>57800</v>
      </c>
      <c r="H13" s="16">
        <v>116200</v>
      </c>
      <c r="I13" s="21">
        <v>55700</v>
      </c>
      <c r="J13" s="132">
        <v>45000</v>
      </c>
      <c r="K13" s="130">
        <v>30000</v>
      </c>
      <c r="L13" s="130">
        <v>24600</v>
      </c>
      <c r="M13" s="133">
        <v>28400</v>
      </c>
      <c r="N13" s="9">
        <v>90000</v>
      </c>
      <c r="O13" s="16">
        <v>59000</v>
      </c>
      <c r="P13" s="16">
        <v>41000</v>
      </c>
      <c r="Q13" s="17">
        <v>55300</v>
      </c>
    </row>
    <row r="14" spans="1:17" x14ac:dyDescent="0.35">
      <c r="A14" s="78" t="s">
        <v>190</v>
      </c>
      <c r="B14" s="129">
        <v>128000</v>
      </c>
      <c r="C14" s="195">
        <v>87000</v>
      </c>
      <c r="D14" s="130">
        <v>51400</v>
      </c>
      <c r="E14" s="131">
        <v>81300</v>
      </c>
      <c r="F14" s="9">
        <v>115600</v>
      </c>
      <c r="G14" s="16">
        <v>74000</v>
      </c>
      <c r="H14" s="16">
        <v>128000</v>
      </c>
      <c r="I14" s="21">
        <v>66040</v>
      </c>
      <c r="J14" s="132">
        <v>41300</v>
      </c>
      <c r="K14" s="130">
        <v>26800</v>
      </c>
      <c r="L14" s="130">
        <v>23100</v>
      </c>
      <c r="M14" s="133">
        <v>25800</v>
      </c>
      <c r="N14" s="9">
        <v>100000</v>
      </c>
      <c r="O14" s="16">
        <v>65700</v>
      </c>
      <c r="P14" s="16">
        <v>40600</v>
      </c>
      <c r="Q14" s="17">
        <v>58700</v>
      </c>
    </row>
    <row r="15" spans="1:17" x14ac:dyDescent="0.35">
      <c r="A15" s="78" t="s">
        <v>191</v>
      </c>
      <c r="B15" s="129">
        <v>100000</v>
      </c>
      <c r="C15" s="195">
        <v>76000</v>
      </c>
      <c r="D15" s="130">
        <v>45100</v>
      </c>
      <c r="E15" s="131">
        <v>71900</v>
      </c>
      <c r="F15" s="9">
        <v>70200</v>
      </c>
      <c r="G15" s="16">
        <v>63800</v>
      </c>
      <c r="H15" s="16">
        <v>100000</v>
      </c>
      <c r="I15" s="21">
        <v>59000</v>
      </c>
      <c r="J15" s="132">
        <v>35000</v>
      </c>
      <c r="K15" s="130">
        <v>32300</v>
      </c>
      <c r="L15" s="130">
        <v>34800</v>
      </c>
      <c r="M15" s="133">
        <v>32300</v>
      </c>
      <c r="N15" s="9">
        <v>75800</v>
      </c>
      <c r="O15" s="16">
        <v>64700</v>
      </c>
      <c r="P15" s="16">
        <v>42800</v>
      </c>
      <c r="Q15" s="17">
        <v>59600</v>
      </c>
    </row>
    <row r="16" spans="1:17" x14ac:dyDescent="0.35">
      <c r="A16" s="78" t="s">
        <v>192</v>
      </c>
      <c r="B16" s="129">
        <v>145000</v>
      </c>
      <c r="C16" s="195">
        <v>108100</v>
      </c>
      <c r="D16" s="130">
        <v>76800</v>
      </c>
      <c r="E16" s="131">
        <v>105050</v>
      </c>
      <c r="F16" s="9">
        <v>120000</v>
      </c>
      <c r="G16" s="16">
        <v>97200</v>
      </c>
      <c r="H16" s="16">
        <v>145000</v>
      </c>
      <c r="I16" s="21">
        <v>93900</v>
      </c>
      <c r="J16" s="132">
        <v>33100</v>
      </c>
      <c r="K16" s="130">
        <v>31900</v>
      </c>
      <c r="L16" s="130">
        <v>25390</v>
      </c>
      <c r="M16" s="133">
        <v>29000</v>
      </c>
      <c r="N16" s="9">
        <v>75000</v>
      </c>
      <c r="O16" s="16">
        <v>62400</v>
      </c>
      <c r="P16" s="16">
        <v>44700</v>
      </c>
      <c r="Q16" s="17">
        <v>59000</v>
      </c>
    </row>
    <row r="17" spans="1:17" x14ac:dyDescent="0.35">
      <c r="A17" s="78" t="s">
        <v>193</v>
      </c>
      <c r="B17" s="129">
        <v>93300</v>
      </c>
      <c r="C17" s="195">
        <v>65000</v>
      </c>
      <c r="D17" s="130">
        <v>46700</v>
      </c>
      <c r="E17" s="131">
        <v>62100</v>
      </c>
      <c r="F17" s="9">
        <v>65000</v>
      </c>
      <c r="G17" s="16">
        <v>52800</v>
      </c>
      <c r="H17" s="16">
        <v>93300</v>
      </c>
      <c r="I17" s="21">
        <v>48600</v>
      </c>
      <c r="J17" s="132">
        <v>43450</v>
      </c>
      <c r="K17" s="130">
        <v>27200</v>
      </c>
      <c r="L17" s="130">
        <v>25600</v>
      </c>
      <c r="M17" s="133">
        <v>26900</v>
      </c>
      <c r="N17" s="9">
        <v>70000</v>
      </c>
      <c r="O17" s="16">
        <v>52100</v>
      </c>
      <c r="P17" s="16">
        <v>37550</v>
      </c>
      <c r="Q17" s="17">
        <v>48200</v>
      </c>
    </row>
    <row r="18" spans="1:17" x14ac:dyDescent="0.35">
      <c r="A18" s="78" t="s">
        <v>194</v>
      </c>
      <c r="B18" s="129">
        <v>104000</v>
      </c>
      <c r="C18" s="195">
        <v>64500</v>
      </c>
      <c r="D18" s="130">
        <v>43100</v>
      </c>
      <c r="E18" s="131">
        <v>61600</v>
      </c>
      <c r="F18" s="9">
        <v>58500</v>
      </c>
      <c r="G18" s="16">
        <v>46600</v>
      </c>
      <c r="H18" s="16">
        <v>104000</v>
      </c>
      <c r="I18" s="21">
        <v>43000</v>
      </c>
      <c r="J18" s="132">
        <v>34000</v>
      </c>
      <c r="K18" s="130">
        <v>21000</v>
      </c>
      <c r="L18" s="130">
        <v>22200</v>
      </c>
      <c r="M18" s="133">
        <v>21500</v>
      </c>
      <c r="N18" s="9">
        <v>67200</v>
      </c>
      <c r="O18" s="16">
        <v>47000</v>
      </c>
      <c r="P18" s="16">
        <v>33000</v>
      </c>
      <c r="Q18" s="17">
        <v>43600</v>
      </c>
    </row>
    <row r="19" spans="1:17" x14ac:dyDescent="0.35">
      <c r="A19" s="78" t="s">
        <v>195</v>
      </c>
      <c r="B19" s="129">
        <v>134500</v>
      </c>
      <c r="C19" s="195">
        <v>94400</v>
      </c>
      <c r="D19" s="130">
        <v>82100</v>
      </c>
      <c r="E19" s="131">
        <v>93900</v>
      </c>
      <c r="F19" s="9">
        <v>82400</v>
      </c>
      <c r="G19" s="16">
        <v>74300</v>
      </c>
      <c r="H19" s="16">
        <v>134500</v>
      </c>
      <c r="I19" s="21">
        <v>72000</v>
      </c>
      <c r="J19" s="132">
        <v>55000</v>
      </c>
      <c r="K19" s="130">
        <v>32200</v>
      </c>
      <c r="L19" s="130">
        <v>30750</v>
      </c>
      <c r="M19" s="133">
        <v>32200</v>
      </c>
      <c r="N19" s="9">
        <v>95000</v>
      </c>
      <c r="O19" s="16">
        <v>76000</v>
      </c>
      <c r="P19" s="16">
        <v>60000</v>
      </c>
      <c r="Q19" s="17">
        <v>73400</v>
      </c>
    </row>
    <row r="20" spans="1:17" x14ac:dyDescent="0.35">
      <c r="A20" s="78" t="s">
        <v>196</v>
      </c>
      <c r="B20" s="129">
        <v>93800</v>
      </c>
      <c r="C20" s="195">
        <v>61600</v>
      </c>
      <c r="D20" s="130">
        <v>44100</v>
      </c>
      <c r="E20" s="131">
        <v>59700</v>
      </c>
      <c r="F20" s="9">
        <v>70890</v>
      </c>
      <c r="G20" s="16">
        <v>52000</v>
      </c>
      <c r="H20" s="16">
        <v>93800</v>
      </c>
      <c r="I20" s="21">
        <v>48900</v>
      </c>
      <c r="J20" s="132">
        <v>42000</v>
      </c>
      <c r="K20" s="130">
        <v>22500</v>
      </c>
      <c r="L20" s="130">
        <v>19300</v>
      </c>
      <c r="M20" s="133">
        <v>21200</v>
      </c>
      <c r="N20" s="9">
        <v>75000</v>
      </c>
      <c r="O20" s="16">
        <v>51000</v>
      </c>
      <c r="P20" s="16">
        <v>33000</v>
      </c>
      <c r="Q20" s="17">
        <v>48000</v>
      </c>
    </row>
    <row r="21" spans="1:17" x14ac:dyDescent="0.35">
      <c r="A21" s="78" t="s">
        <v>197</v>
      </c>
      <c r="B21" s="129">
        <v>108200</v>
      </c>
      <c r="C21" s="195">
        <v>64100</v>
      </c>
      <c r="D21" s="130">
        <v>44300</v>
      </c>
      <c r="E21" s="131">
        <v>61300</v>
      </c>
      <c r="F21" s="9">
        <v>77920</v>
      </c>
      <c r="G21" s="16">
        <v>57800</v>
      </c>
      <c r="H21" s="16">
        <v>108200</v>
      </c>
      <c r="I21" s="21">
        <v>51900</v>
      </c>
      <c r="J21" s="132">
        <v>35000</v>
      </c>
      <c r="K21" s="130">
        <v>24000</v>
      </c>
      <c r="L21" s="130">
        <v>24000</v>
      </c>
      <c r="M21" s="133">
        <v>24000</v>
      </c>
      <c r="N21" s="9">
        <v>78350</v>
      </c>
      <c r="O21" s="16">
        <v>52600</v>
      </c>
      <c r="P21" s="16">
        <v>36000</v>
      </c>
      <c r="Q21" s="17">
        <v>48000</v>
      </c>
    </row>
    <row r="22" spans="1:17" x14ac:dyDescent="0.35">
      <c r="A22" s="78" t="s">
        <v>198</v>
      </c>
      <c r="B22" s="129">
        <v>91000</v>
      </c>
      <c r="C22" s="195">
        <v>54530</v>
      </c>
      <c r="D22" s="130">
        <v>41300</v>
      </c>
      <c r="E22" s="131">
        <v>52700</v>
      </c>
      <c r="F22" s="9">
        <v>67600</v>
      </c>
      <c r="G22" s="16">
        <v>50400</v>
      </c>
      <c r="H22" s="16">
        <v>91000</v>
      </c>
      <c r="I22" s="21">
        <v>46700</v>
      </c>
      <c r="J22" s="132">
        <v>33700</v>
      </c>
      <c r="K22" s="130">
        <v>23670</v>
      </c>
      <c r="L22" s="130">
        <v>24000</v>
      </c>
      <c r="M22" s="133">
        <v>23700</v>
      </c>
      <c r="N22" s="9">
        <v>68600</v>
      </c>
      <c r="O22" s="16">
        <v>47200</v>
      </c>
      <c r="P22" s="16">
        <v>33300</v>
      </c>
      <c r="Q22" s="17">
        <v>43720</v>
      </c>
    </row>
    <row r="23" spans="1:17" x14ac:dyDescent="0.35">
      <c r="A23" s="78" t="s">
        <v>199</v>
      </c>
      <c r="B23" s="129">
        <v>93000</v>
      </c>
      <c r="C23" s="195">
        <v>59600</v>
      </c>
      <c r="D23" s="130">
        <v>41500</v>
      </c>
      <c r="E23" s="131">
        <v>57100</v>
      </c>
      <c r="F23" s="9">
        <v>73800</v>
      </c>
      <c r="G23" s="16">
        <v>55700</v>
      </c>
      <c r="H23" s="16">
        <v>93000</v>
      </c>
      <c r="I23" s="21">
        <v>49600</v>
      </c>
      <c r="J23" s="132">
        <v>32600</v>
      </c>
      <c r="K23" s="130">
        <v>20000</v>
      </c>
      <c r="L23" s="130">
        <v>23200</v>
      </c>
      <c r="M23" s="133">
        <v>21200</v>
      </c>
      <c r="N23" s="9">
        <v>73000</v>
      </c>
      <c r="O23" s="16">
        <v>49100</v>
      </c>
      <c r="P23" s="16">
        <v>33000</v>
      </c>
      <c r="Q23" s="17">
        <v>44800</v>
      </c>
    </row>
    <row r="24" spans="1:17" x14ac:dyDescent="0.35">
      <c r="A24" s="78" t="s">
        <v>200</v>
      </c>
      <c r="B24" s="129">
        <v>101000</v>
      </c>
      <c r="C24" s="195">
        <v>55100</v>
      </c>
      <c r="D24" s="130">
        <v>35800</v>
      </c>
      <c r="E24" s="131">
        <v>54100</v>
      </c>
      <c r="F24" s="9">
        <v>70000</v>
      </c>
      <c r="G24" s="16">
        <v>50000</v>
      </c>
      <c r="H24" s="16">
        <v>101000</v>
      </c>
      <c r="I24" s="21">
        <v>45700</v>
      </c>
      <c r="J24" s="132">
        <v>35000</v>
      </c>
      <c r="K24" s="130">
        <v>25600</v>
      </c>
      <c r="L24" s="130">
        <v>21400</v>
      </c>
      <c r="M24" s="133">
        <v>23900</v>
      </c>
      <c r="N24" s="9">
        <v>71000</v>
      </c>
      <c r="O24" s="16">
        <v>47220</v>
      </c>
      <c r="P24" s="16">
        <v>30000</v>
      </c>
      <c r="Q24" s="17">
        <v>42500</v>
      </c>
    </row>
    <row r="25" spans="1:17" x14ac:dyDescent="0.35">
      <c r="A25" s="78" t="s">
        <v>201</v>
      </c>
      <c r="B25" s="129">
        <v>87000</v>
      </c>
      <c r="C25" s="195">
        <v>49400</v>
      </c>
      <c r="D25" s="130">
        <v>38110</v>
      </c>
      <c r="E25" s="131">
        <v>48000</v>
      </c>
      <c r="F25" s="9">
        <v>56000</v>
      </c>
      <c r="G25" s="16">
        <v>48500</v>
      </c>
      <c r="H25" s="16">
        <v>87000</v>
      </c>
      <c r="I25" s="21">
        <v>41700</v>
      </c>
      <c r="J25" s="132">
        <v>24000</v>
      </c>
      <c r="K25" s="130">
        <v>23000</v>
      </c>
      <c r="L25" s="130">
        <v>20200</v>
      </c>
      <c r="M25" s="133">
        <v>22700</v>
      </c>
      <c r="N25" s="9">
        <v>60000</v>
      </c>
      <c r="O25" s="16">
        <v>42800</v>
      </c>
      <c r="P25" s="16">
        <v>27900</v>
      </c>
      <c r="Q25" s="17">
        <v>39600</v>
      </c>
    </row>
    <row r="26" spans="1:17" x14ac:dyDescent="0.35">
      <c r="A26" s="78" t="s">
        <v>202</v>
      </c>
      <c r="B26" s="129">
        <v>84000</v>
      </c>
      <c r="C26" s="195">
        <v>53500</v>
      </c>
      <c r="D26" s="130">
        <v>34100</v>
      </c>
      <c r="E26" s="131">
        <v>52000</v>
      </c>
      <c r="F26" s="9">
        <v>53700</v>
      </c>
      <c r="G26" s="16">
        <v>41800</v>
      </c>
      <c r="H26" s="16">
        <v>84000</v>
      </c>
      <c r="I26" s="21">
        <v>38500</v>
      </c>
      <c r="J26" s="132">
        <v>26100</v>
      </c>
      <c r="K26" s="130">
        <v>19600</v>
      </c>
      <c r="L26" s="130">
        <v>20400</v>
      </c>
      <c r="M26" s="133">
        <v>19800</v>
      </c>
      <c r="N26" s="9">
        <v>56000</v>
      </c>
      <c r="O26" s="16">
        <v>39400</v>
      </c>
      <c r="P26" s="16">
        <v>28800</v>
      </c>
      <c r="Q26" s="17">
        <v>36500</v>
      </c>
    </row>
    <row r="27" spans="1:17" x14ac:dyDescent="0.35">
      <c r="A27" s="78" t="s">
        <v>203</v>
      </c>
      <c r="B27" s="129">
        <v>91500</v>
      </c>
      <c r="C27" s="195">
        <v>63600</v>
      </c>
      <c r="D27" s="130">
        <v>34200</v>
      </c>
      <c r="E27" s="131">
        <v>61020</v>
      </c>
      <c r="F27" s="9">
        <v>60000</v>
      </c>
      <c r="G27" s="16">
        <v>50800</v>
      </c>
      <c r="H27" s="16">
        <v>91500</v>
      </c>
      <c r="I27" s="21">
        <v>45900</v>
      </c>
      <c r="J27" s="132">
        <v>26000</v>
      </c>
      <c r="K27" s="130">
        <v>24000</v>
      </c>
      <c r="L27" s="130">
        <v>21000</v>
      </c>
      <c r="M27" s="133">
        <v>23000</v>
      </c>
      <c r="N27" s="9">
        <v>68300</v>
      </c>
      <c r="O27" s="16">
        <v>49700</v>
      </c>
      <c r="P27" s="16">
        <v>31100</v>
      </c>
      <c r="Q27" s="17">
        <v>44300</v>
      </c>
    </row>
    <row r="28" spans="1:17" x14ac:dyDescent="0.35">
      <c r="A28" s="78" t="s">
        <v>204</v>
      </c>
      <c r="B28" s="129">
        <v>131500</v>
      </c>
      <c r="C28" s="195">
        <v>88500</v>
      </c>
      <c r="D28" s="130">
        <v>60000</v>
      </c>
      <c r="E28" s="131">
        <v>85800</v>
      </c>
      <c r="F28" s="9">
        <v>92200</v>
      </c>
      <c r="G28" s="16">
        <v>72000</v>
      </c>
      <c r="H28" s="16">
        <v>131500</v>
      </c>
      <c r="I28" s="21">
        <v>65600</v>
      </c>
      <c r="J28" s="132">
        <v>50000</v>
      </c>
      <c r="K28" s="130">
        <v>35030</v>
      </c>
      <c r="L28" s="130">
        <v>24900</v>
      </c>
      <c r="M28" s="133">
        <v>32600</v>
      </c>
      <c r="N28" s="9">
        <v>100000</v>
      </c>
      <c r="O28" s="16">
        <v>70000</v>
      </c>
      <c r="P28" s="16">
        <v>50000</v>
      </c>
      <c r="Q28" s="17">
        <v>64500</v>
      </c>
    </row>
    <row r="29" spans="1:17" x14ac:dyDescent="0.35">
      <c r="A29" s="78" t="s">
        <v>205</v>
      </c>
      <c r="B29" s="129">
        <v>139400</v>
      </c>
      <c r="C29" s="195">
        <v>87800</v>
      </c>
      <c r="D29" s="130">
        <v>49700</v>
      </c>
      <c r="E29" s="131">
        <v>83600</v>
      </c>
      <c r="F29" s="9">
        <v>112820</v>
      </c>
      <c r="G29" s="16">
        <v>72000</v>
      </c>
      <c r="H29" s="16">
        <v>139400</v>
      </c>
      <c r="I29" s="21">
        <v>63000</v>
      </c>
      <c r="J29" s="132">
        <v>46060</v>
      </c>
      <c r="K29" s="130">
        <v>25100</v>
      </c>
      <c r="L29" s="130">
        <v>21000</v>
      </c>
      <c r="M29" s="133">
        <v>23500</v>
      </c>
      <c r="N29" s="9">
        <v>106500</v>
      </c>
      <c r="O29" s="16">
        <v>65200</v>
      </c>
      <c r="P29" s="16">
        <v>34800</v>
      </c>
      <c r="Q29" s="17">
        <v>57000</v>
      </c>
    </row>
    <row r="30" spans="1:17" x14ac:dyDescent="0.35">
      <c r="A30" s="78" t="s">
        <v>206</v>
      </c>
      <c r="B30" s="129">
        <v>95000</v>
      </c>
      <c r="C30" s="195">
        <v>57400</v>
      </c>
      <c r="D30" s="130">
        <v>39600</v>
      </c>
      <c r="E30" s="131">
        <v>55270</v>
      </c>
      <c r="F30" s="9">
        <v>66400</v>
      </c>
      <c r="G30" s="16">
        <v>51600</v>
      </c>
      <c r="H30" s="16">
        <v>95000</v>
      </c>
      <c r="I30" s="21">
        <v>47500</v>
      </c>
      <c r="J30" s="132">
        <v>29000</v>
      </c>
      <c r="K30" s="130">
        <v>24800</v>
      </c>
      <c r="L30" s="130">
        <v>24000</v>
      </c>
      <c r="M30" s="133">
        <v>24020</v>
      </c>
      <c r="N30" s="9">
        <v>70000</v>
      </c>
      <c r="O30" s="16">
        <v>49400</v>
      </c>
      <c r="P30" s="16">
        <v>33900</v>
      </c>
      <c r="Q30" s="17">
        <v>45600</v>
      </c>
    </row>
    <row r="31" spans="1:17" x14ac:dyDescent="0.35">
      <c r="A31" s="78" t="s">
        <v>207</v>
      </c>
      <c r="B31" s="129">
        <v>111000</v>
      </c>
      <c r="C31" s="195">
        <v>65000</v>
      </c>
      <c r="D31" s="130">
        <v>42400</v>
      </c>
      <c r="E31" s="131">
        <v>62000</v>
      </c>
      <c r="F31" s="9">
        <v>80000</v>
      </c>
      <c r="G31" s="16">
        <v>56200</v>
      </c>
      <c r="H31" s="16">
        <v>111000</v>
      </c>
      <c r="I31" s="21">
        <v>52070</v>
      </c>
      <c r="J31" s="132">
        <v>36680</v>
      </c>
      <c r="K31" s="130">
        <v>22900</v>
      </c>
      <c r="L31" s="130">
        <v>22400</v>
      </c>
      <c r="M31" s="133">
        <v>22800</v>
      </c>
      <c r="N31" s="9">
        <v>84700</v>
      </c>
      <c r="O31" s="16">
        <v>54000</v>
      </c>
      <c r="P31" s="16">
        <v>34900</v>
      </c>
      <c r="Q31" s="17">
        <v>48400</v>
      </c>
    </row>
    <row r="32" spans="1:17" x14ac:dyDescent="0.35">
      <c r="A32" s="78" t="s">
        <v>208</v>
      </c>
      <c r="B32" s="129">
        <v>84000</v>
      </c>
      <c r="C32" s="195">
        <v>52000</v>
      </c>
      <c r="D32" s="130">
        <v>33600</v>
      </c>
      <c r="E32" s="131">
        <v>49600</v>
      </c>
      <c r="F32" s="9">
        <v>46000</v>
      </c>
      <c r="G32" s="16">
        <v>37750</v>
      </c>
      <c r="H32" s="16">
        <v>84000</v>
      </c>
      <c r="I32" s="21">
        <v>34800</v>
      </c>
      <c r="J32" s="132">
        <v>24600</v>
      </c>
      <c r="K32" s="130">
        <v>19200</v>
      </c>
      <c r="L32" s="130">
        <v>19000</v>
      </c>
      <c r="M32" s="133">
        <v>19200</v>
      </c>
      <c r="N32" s="9">
        <v>50200</v>
      </c>
      <c r="O32" s="16">
        <v>36700</v>
      </c>
      <c r="P32" s="16">
        <v>25000</v>
      </c>
      <c r="Q32" s="17">
        <v>34000</v>
      </c>
    </row>
    <row r="33" spans="1:17" x14ac:dyDescent="0.35">
      <c r="A33" s="78" t="s">
        <v>209</v>
      </c>
      <c r="B33" s="129">
        <v>90700</v>
      </c>
      <c r="C33" s="195">
        <v>60690</v>
      </c>
      <c r="D33" s="130">
        <v>36600</v>
      </c>
      <c r="E33" s="131">
        <v>57500</v>
      </c>
      <c r="F33" s="9">
        <v>65000</v>
      </c>
      <c r="G33" s="16">
        <v>50500</v>
      </c>
      <c r="H33" s="16">
        <v>90700</v>
      </c>
      <c r="I33" s="21">
        <v>44200</v>
      </c>
      <c r="J33" s="132">
        <v>31000</v>
      </c>
      <c r="K33" s="130">
        <v>23300</v>
      </c>
      <c r="L33" s="130">
        <v>20000</v>
      </c>
      <c r="M33" s="133">
        <v>22500</v>
      </c>
      <c r="N33" s="9">
        <v>65000</v>
      </c>
      <c r="O33" s="16">
        <v>48000</v>
      </c>
      <c r="P33" s="16">
        <v>29700</v>
      </c>
      <c r="Q33" s="17">
        <v>42800</v>
      </c>
    </row>
    <row r="34" spans="1:17" x14ac:dyDescent="0.35">
      <c r="A34" s="78" t="s">
        <v>210</v>
      </c>
      <c r="B34" s="129">
        <v>98800</v>
      </c>
      <c r="C34" s="195">
        <v>61600</v>
      </c>
      <c r="D34" s="130">
        <v>56900</v>
      </c>
      <c r="E34" s="131">
        <v>60120</v>
      </c>
      <c r="F34" s="9">
        <v>54900</v>
      </c>
      <c r="G34" s="16">
        <v>54200</v>
      </c>
      <c r="H34" s="16">
        <v>98800</v>
      </c>
      <c r="I34" s="21">
        <v>49250</v>
      </c>
      <c r="J34" s="132">
        <v>45000</v>
      </c>
      <c r="K34" s="130">
        <v>24000</v>
      </c>
      <c r="L34" s="130">
        <v>30000</v>
      </c>
      <c r="M34" s="133">
        <v>24700</v>
      </c>
      <c r="N34" s="9">
        <v>70000</v>
      </c>
      <c r="O34" s="16">
        <v>51000</v>
      </c>
      <c r="P34" s="16">
        <v>35500</v>
      </c>
      <c r="Q34" s="17">
        <v>46600</v>
      </c>
    </row>
    <row r="35" spans="1:17" x14ac:dyDescent="0.35">
      <c r="A35" s="78" t="s">
        <v>211</v>
      </c>
      <c r="B35" s="129">
        <v>98700</v>
      </c>
      <c r="C35" s="195">
        <v>65500</v>
      </c>
      <c r="D35" s="130">
        <v>28000</v>
      </c>
      <c r="E35" s="131">
        <v>63000</v>
      </c>
      <c r="F35" s="9">
        <v>74600</v>
      </c>
      <c r="G35" s="16">
        <v>50000</v>
      </c>
      <c r="H35" s="16">
        <v>98700</v>
      </c>
      <c r="I35" s="21">
        <v>46800</v>
      </c>
      <c r="J35" s="132">
        <v>36000</v>
      </c>
      <c r="K35" s="130">
        <v>20400</v>
      </c>
      <c r="L35" s="130">
        <v>24200</v>
      </c>
      <c r="M35" s="133">
        <v>21450</v>
      </c>
      <c r="N35" s="9">
        <v>75000</v>
      </c>
      <c r="O35" s="16">
        <v>48900</v>
      </c>
      <c r="P35" s="16">
        <v>32100</v>
      </c>
      <c r="Q35" s="17">
        <v>45320</v>
      </c>
    </row>
    <row r="36" spans="1:17" x14ac:dyDescent="0.35">
      <c r="A36" s="78" t="s">
        <v>212</v>
      </c>
      <c r="B36" s="129">
        <v>98000</v>
      </c>
      <c r="C36" s="195">
        <v>69000</v>
      </c>
      <c r="D36" s="130">
        <v>41800</v>
      </c>
      <c r="E36" s="131">
        <v>66500</v>
      </c>
      <c r="F36" s="9">
        <v>65800</v>
      </c>
      <c r="G36" s="16">
        <v>57000</v>
      </c>
      <c r="H36" s="16">
        <v>98000</v>
      </c>
      <c r="I36" s="21">
        <v>54500</v>
      </c>
      <c r="J36" s="132">
        <v>42000</v>
      </c>
      <c r="K36" s="130">
        <v>31800</v>
      </c>
      <c r="L36" s="130">
        <v>21400</v>
      </c>
      <c r="M36" s="133">
        <v>28800</v>
      </c>
      <c r="N36" s="9">
        <v>72000</v>
      </c>
      <c r="O36" s="16">
        <v>55400</v>
      </c>
      <c r="P36" s="16">
        <v>35700</v>
      </c>
      <c r="Q36" s="17">
        <v>51600</v>
      </c>
    </row>
    <row r="37" spans="1:17" x14ac:dyDescent="0.35">
      <c r="A37" s="78" t="s">
        <v>213</v>
      </c>
      <c r="B37" s="129">
        <v>128000</v>
      </c>
      <c r="C37" s="195">
        <v>78100</v>
      </c>
      <c r="D37" s="130">
        <v>41100</v>
      </c>
      <c r="E37" s="131">
        <v>75800</v>
      </c>
      <c r="F37" s="9">
        <v>98500</v>
      </c>
      <c r="G37" s="16">
        <v>62400</v>
      </c>
      <c r="H37" s="16">
        <v>128000</v>
      </c>
      <c r="I37" s="21">
        <v>58500</v>
      </c>
      <c r="J37" s="132">
        <v>53600</v>
      </c>
      <c r="K37" s="130">
        <v>32600</v>
      </c>
      <c r="L37" s="130">
        <v>24500</v>
      </c>
      <c r="M37" s="133">
        <v>30000</v>
      </c>
      <c r="N37" s="9">
        <v>103400</v>
      </c>
      <c r="O37" s="16">
        <v>61700</v>
      </c>
      <c r="P37" s="16">
        <v>35400</v>
      </c>
      <c r="Q37" s="17">
        <v>56400</v>
      </c>
    </row>
    <row r="38" spans="1:17" x14ac:dyDescent="0.35">
      <c r="A38" s="78" t="s">
        <v>214</v>
      </c>
      <c r="B38" s="129">
        <v>135230</v>
      </c>
      <c r="C38" s="195">
        <v>88300</v>
      </c>
      <c r="D38" s="130">
        <v>56500</v>
      </c>
      <c r="E38" s="131">
        <v>82700</v>
      </c>
      <c r="F38" s="9">
        <v>113000</v>
      </c>
      <c r="G38" s="16">
        <v>76300</v>
      </c>
      <c r="H38" s="16">
        <v>135230</v>
      </c>
      <c r="I38" s="21">
        <v>66500</v>
      </c>
      <c r="J38" s="132">
        <v>51770</v>
      </c>
      <c r="K38" s="130">
        <v>28800</v>
      </c>
      <c r="L38" s="130">
        <v>22000</v>
      </c>
      <c r="M38" s="133">
        <v>26000</v>
      </c>
      <c r="N38" s="9">
        <v>102000</v>
      </c>
      <c r="O38" s="16">
        <v>67400</v>
      </c>
      <c r="P38" s="16">
        <v>40000</v>
      </c>
      <c r="Q38" s="17">
        <v>59200</v>
      </c>
    </row>
    <row r="39" spans="1:17" x14ac:dyDescent="0.35">
      <c r="A39" s="78" t="s">
        <v>215</v>
      </c>
      <c r="B39" s="129">
        <v>90000</v>
      </c>
      <c r="C39" s="195">
        <v>56000</v>
      </c>
      <c r="D39" s="130">
        <v>39000</v>
      </c>
      <c r="E39" s="131">
        <v>54120</v>
      </c>
      <c r="F39" s="9">
        <v>48600</v>
      </c>
      <c r="G39" s="16">
        <v>48000</v>
      </c>
      <c r="H39" s="16">
        <v>90000</v>
      </c>
      <c r="I39" s="21">
        <v>44200</v>
      </c>
      <c r="J39" s="132">
        <v>32630</v>
      </c>
      <c r="K39" s="130">
        <v>19000</v>
      </c>
      <c r="L39" s="130">
        <v>22200</v>
      </c>
      <c r="M39" s="133">
        <v>20100</v>
      </c>
      <c r="N39" s="9">
        <v>55200</v>
      </c>
      <c r="O39" s="16">
        <v>47000</v>
      </c>
      <c r="P39" s="16">
        <v>28000</v>
      </c>
      <c r="Q39" s="17">
        <v>43400</v>
      </c>
    </row>
    <row r="40" spans="1:17" x14ac:dyDescent="0.35">
      <c r="A40" s="78" t="s">
        <v>216</v>
      </c>
      <c r="B40" s="129">
        <v>122600</v>
      </c>
      <c r="C40" s="195">
        <v>77000</v>
      </c>
      <c r="D40" s="130">
        <v>48000</v>
      </c>
      <c r="E40" s="131">
        <v>73500</v>
      </c>
      <c r="F40" s="9">
        <v>89000</v>
      </c>
      <c r="G40" s="16">
        <v>65500</v>
      </c>
      <c r="H40" s="16">
        <v>122600</v>
      </c>
      <c r="I40" s="21">
        <v>58450</v>
      </c>
      <c r="J40" s="132">
        <v>44800</v>
      </c>
      <c r="K40" s="130">
        <v>28000</v>
      </c>
      <c r="L40" s="130">
        <v>21000</v>
      </c>
      <c r="M40" s="133">
        <v>25900</v>
      </c>
      <c r="N40" s="9">
        <v>82500</v>
      </c>
      <c r="O40" s="16">
        <v>55900</v>
      </c>
      <c r="P40" s="16">
        <v>35300</v>
      </c>
      <c r="Q40" s="17">
        <v>50100</v>
      </c>
    </row>
    <row r="41" spans="1:17" x14ac:dyDescent="0.35">
      <c r="A41" s="78" t="s">
        <v>217</v>
      </c>
      <c r="B41" s="129">
        <v>92000</v>
      </c>
      <c r="C41" s="195">
        <v>57600</v>
      </c>
      <c r="D41" s="130">
        <v>40000</v>
      </c>
      <c r="E41" s="131">
        <v>55600</v>
      </c>
      <c r="F41" s="9">
        <v>59900</v>
      </c>
      <c r="G41" s="16">
        <v>47700</v>
      </c>
      <c r="H41" s="16">
        <v>92000</v>
      </c>
      <c r="I41" s="21">
        <v>43800</v>
      </c>
      <c r="J41" s="132">
        <v>34700</v>
      </c>
      <c r="K41" s="130">
        <v>24900</v>
      </c>
      <c r="L41" s="130">
        <v>23300</v>
      </c>
      <c r="M41" s="133">
        <v>24400</v>
      </c>
      <c r="N41" s="9">
        <v>65300</v>
      </c>
      <c r="O41" s="16">
        <v>46000</v>
      </c>
      <c r="P41" s="16">
        <v>32900</v>
      </c>
      <c r="Q41" s="17">
        <v>43100</v>
      </c>
    </row>
    <row r="42" spans="1:17" x14ac:dyDescent="0.35">
      <c r="A42" s="78" t="s">
        <v>218</v>
      </c>
      <c r="B42" s="129">
        <v>101900</v>
      </c>
      <c r="C42" s="195">
        <v>72500</v>
      </c>
      <c r="D42" s="130">
        <v>22900</v>
      </c>
      <c r="E42" s="131">
        <v>71100</v>
      </c>
      <c r="F42" s="9">
        <v>75700</v>
      </c>
      <c r="G42" s="16">
        <v>55200</v>
      </c>
      <c r="H42" s="16">
        <v>101900</v>
      </c>
      <c r="I42" s="21">
        <v>49600</v>
      </c>
      <c r="J42" s="132">
        <v>45000</v>
      </c>
      <c r="K42" s="130">
        <v>19200</v>
      </c>
      <c r="L42" s="130">
        <v>22800</v>
      </c>
      <c r="M42" s="133">
        <v>21300</v>
      </c>
      <c r="N42" s="9">
        <v>76300</v>
      </c>
      <c r="O42" s="16">
        <v>51100</v>
      </c>
      <c r="P42" s="16">
        <v>31300</v>
      </c>
      <c r="Q42" s="17">
        <v>44600</v>
      </c>
    </row>
    <row r="43" spans="1:17" x14ac:dyDescent="0.35">
      <c r="A43" s="78" t="s">
        <v>219</v>
      </c>
      <c r="B43" s="129">
        <v>94300</v>
      </c>
      <c r="C43" s="195">
        <v>59200</v>
      </c>
      <c r="D43" s="130">
        <v>40000</v>
      </c>
      <c r="E43" s="131">
        <v>55600</v>
      </c>
      <c r="F43" s="9">
        <v>68000</v>
      </c>
      <c r="G43" s="16">
        <v>51700</v>
      </c>
      <c r="H43" s="16">
        <v>94300</v>
      </c>
      <c r="I43" s="21">
        <v>46550</v>
      </c>
      <c r="J43" s="132">
        <v>31000</v>
      </c>
      <c r="K43" s="130">
        <v>25200</v>
      </c>
      <c r="L43" s="130">
        <v>22700</v>
      </c>
      <c r="M43" s="133">
        <v>24600</v>
      </c>
      <c r="N43" s="9">
        <v>68000</v>
      </c>
      <c r="O43" s="16">
        <v>48010</v>
      </c>
      <c r="P43" s="16">
        <v>31900</v>
      </c>
      <c r="Q43" s="17">
        <v>44000</v>
      </c>
    </row>
    <row r="44" spans="1:17" x14ac:dyDescent="0.35">
      <c r="A44" s="78" t="s">
        <v>220</v>
      </c>
      <c r="B44" s="129">
        <v>87500</v>
      </c>
      <c r="C44" s="195">
        <v>54400</v>
      </c>
      <c r="D44" s="130">
        <v>29520</v>
      </c>
      <c r="E44" s="131">
        <v>52000</v>
      </c>
      <c r="F44" s="9">
        <v>57500</v>
      </c>
      <c r="G44" s="16">
        <v>43100</v>
      </c>
      <c r="H44" s="16">
        <v>87500</v>
      </c>
      <c r="I44" s="21">
        <v>41000</v>
      </c>
      <c r="J44" s="132">
        <v>28500</v>
      </c>
      <c r="K44" s="130">
        <v>23600</v>
      </c>
      <c r="L44" s="130">
        <v>19610</v>
      </c>
      <c r="M44" s="133">
        <v>23000</v>
      </c>
      <c r="N44" s="9">
        <v>59550</v>
      </c>
      <c r="O44" s="16">
        <v>41200</v>
      </c>
      <c r="P44" s="16">
        <v>29520</v>
      </c>
      <c r="Q44" s="17">
        <v>38480</v>
      </c>
    </row>
    <row r="45" spans="1:17" x14ac:dyDescent="0.35">
      <c r="A45" s="78" t="s">
        <v>221</v>
      </c>
      <c r="B45" s="129">
        <v>108000</v>
      </c>
      <c r="C45" s="195">
        <v>68600</v>
      </c>
      <c r="D45" s="130">
        <v>43800</v>
      </c>
      <c r="E45" s="131">
        <v>66000</v>
      </c>
      <c r="F45" s="9">
        <v>66000</v>
      </c>
      <c r="G45" s="16">
        <v>54600</v>
      </c>
      <c r="H45" s="16">
        <v>108000</v>
      </c>
      <c r="I45" s="21">
        <v>52710</v>
      </c>
      <c r="J45" s="132">
        <v>43500</v>
      </c>
      <c r="K45" s="130">
        <v>25600</v>
      </c>
      <c r="L45" s="130">
        <v>25600</v>
      </c>
      <c r="M45" s="133">
        <v>25600</v>
      </c>
      <c r="N45" s="9">
        <v>73400</v>
      </c>
      <c r="O45" s="16">
        <v>54200</v>
      </c>
      <c r="P45" s="16">
        <v>39600</v>
      </c>
      <c r="Q45" s="17">
        <v>50470</v>
      </c>
    </row>
    <row r="46" spans="1:17" x14ac:dyDescent="0.35">
      <c r="A46" s="78" t="s">
        <v>222</v>
      </c>
      <c r="B46" s="129">
        <v>104000</v>
      </c>
      <c r="C46" s="195">
        <v>65400</v>
      </c>
      <c r="D46" s="130">
        <v>42800</v>
      </c>
      <c r="E46" s="131">
        <v>63200</v>
      </c>
      <c r="F46" s="9">
        <v>70000</v>
      </c>
      <c r="G46" s="16">
        <v>53900</v>
      </c>
      <c r="H46" s="16">
        <v>104000</v>
      </c>
      <c r="I46" s="21">
        <v>47200</v>
      </c>
      <c r="J46" s="132">
        <v>37800</v>
      </c>
      <c r="K46" s="130">
        <v>24000</v>
      </c>
      <c r="L46" s="130">
        <v>22000</v>
      </c>
      <c r="M46" s="133">
        <v>23800</v>
      </c>
      <c r="N46" s="9">
        <v>75290</v>
      </c>
      <c r="O46" s="16">
        <v>51000</v>
      </c>
      <c r="P46" s="16">
        <v>31400</v>
      </c>
      <c r="Q46" s="17">
        <v>45250</v>
      </c>
    </row>
    <row r="47" spans="1:17" x14ac:dyDescent="0.35">
      <c r="A47" s="78" t="s">
        <v>223</v>
      </c>
      <c r="B47" s="129">
        <v>110000</v>
      </c>
      <c r="C47" s="195">
        <v>78500</v>
      </c>
      <c r="D47" s="130">
        <v>62060</v>
      </c>
      <c r="E47" s="131">
        <v>74800</v>
      </c>
      <c r="F47" s="9">
        <v>107000</v>
      </c>
      <c r="G47" s="16">
        <v>74000</v>
      </c>
      <c r="H47" s="16">
        <v>110000</v>
      </c>
      <c r="I47" s="21">
        <v>62000</v>
      </c>
      <c r="J47" s="132">
        <v>38000</v>
      </c>
      <c r="K47" s="130">
        <v>23750</v>
      </c>
      <c r="L47" s="130">
        <v>16810</v>
      </c>
      <c r="M47" s="133">
        <v>20500</v>
      </c>
      <c r="N47" s="9">
        <v>87000</v>
      </c>
      <c r="O47" s="16">
        <v>60500</v>
      </c>
      <c r="P47" s="16">
        <v>32000</v>
      </c>
      <c r="Q47" s="17">
        <v>51900</v>
      </c>
    </row>
    <row r="48" spans="1:17" x14ac:dyDescent="0.35">
      <c r="A48" s="78" t="s">
        <v>224</v>
      </c>
      <c r="B48" s="129">
        <v>90000</v>
      </c>
      <c r="C48" s="195">
        <v>60400</v>
      </c>
      <c r="D48" s="130">
        <v>41400</v>
      </c>
      <c r="E48" s="131">
        <v>58400</v>
      </c>
      <c r="F48" s="9">
        <v>52000</v>
      </c>
      <c r="G48" s="16">
        <v>45500</v>
      </c>
      <c r="H48" s="16">
        <v>90000</v>
      </c>
      <c r="I48" s="21">
        <v>41700</v>
      </c>
      <c r="J48" s="132">
        <v>33220</v>
      </c>
      <c r="K48" s="130">
        <v>21000</v>
      </c>
      <c r="L48" s="130">
        <v>24000</v>
      </c>
      <c r="M48" s="133">
        <v>21900</v>
      </c>
      <c r="N48" s="9">
        <v>60300</v>
      </c>
      <c r="O48" s="16">
        <v>45800</v>
      </c>
      <c r="P48" s="16">
        <v>31500</v>
      </c>
      <c r="Q48" s="17">
        <v>42800</v>
      </c>
    </row>
    <row r="49" spans="1:17" x14ac:dyDescent="0.35">
      <c r="A49" s="78" t="s">
        <v>225</v>
      </c>
      <c r="B49" s="129">
        <v>100300</v>
      </c>
      <c r="C49" s="195">
        <v>71200</v>
      </c>
      <c r="D49" s="130">
        <v>30000</v>
      </c>
      <c r="E49" s="131">
        <v>71200</v>
      </c>
      <c r="F49" s="9">
        <v>78000</v>
      </c>
      <c r="G49" s="16">
        <v>59100</v>
      </c>
      <c r="H49" s="16">
        <v>100300</v>
      </c>
      <c r="I49" s="21">
        <v>51600</v>
      </c>
      <c r="J49" s="132">
        <v>41500</v>
      </c>
      <c r="K49" s="130">
        <v>30300</v>
      </c>
      <c r="L49" s="130">
        <v>24900</v>
      </c>
      <c r="M49" s="133">
        <v>28400</v>
      </c>
      <c r="N49" s="9">
        <v>80000</v>
      </c>
      <c r="O49" s="16">
        <v>55300</v>
      </c>
      <c r="P49" s="16">
        <v>30004</v>
      </c>
      <c r="Q49" s="17">
        <v>48400</v>
      </c>
    </row>
    <row r="50" spans="1:17" x14ac:dyDescent="0.35">
      <c r="A50" s="78" t="s">
        <v>226</v>
      </c>
      <c r="B50" s="129">
        <v>88900</v>
      </c>
      <c r="C50" s="195">
        <v>56600</v>
      </c>
      <c r="D50" s="130">
        <v>41600</v>
      </c>
      <c r="E50" s="131">
        <v>54400</v>
      </c>
      <c r="F50" s="9">
        <v>60000</v>
      </c>
      <c r="G50" s="16">
        <v>46400</v>
      </c>
      <c r="H50" s="16">
        <v>88900</v>
      </c>
      <c r="I50" s="21">
        <v>42900</v>
      </c>
      <c r="J50" s="132">
        <v>32000</v>
      </c>
      <c r="K50" s="130">
        <v>20200</v>
      </c>
      <c r="L50" s="130">
        <v>19600</v>
      </c>
      <c r="M50" s="133">
        <v>20200</v>
      </c>
      <c r="N50" s="9">
        <v>61500</v>
      </c>
      <c r="O50" s="16">
        <v>44800</v>
      </c>
      <c r="P50" s="16">
        <v>31400</v>
      </c>
      <c r="Q50" s="17">
        <v>42000</v>
      </c>
    </row>
    <row r="51" spans="1:17" x14ac:dyDescent="0.35">
      <c r="A51" s="78" t="s">
        <v>227</v>
      </c>
      <c r="B51" s="129">
        <v>105000</v>
      </c>
      <c r="C51" s="195">
        <v>68000</v>
      </c>
      <c r="D51" s="130">
        <v>46400</v>
      </c>
      <c r="E51" s="131">
        <v>65000</v>
      </c>
      <c r="F51" s="9">
        <v>70000</v>
      </c>
      <c r="G51" s="16">
        <v>52400</v>
      </c>
      <c r="H51" s="16">
        <v>105000</v>
      </c>
      <c r="I51" s="21">
        <v>48000</v>
      </c>
      <c r="J51" s="132">
        <v>40000</v>
      </c>
      <c r="K51" s="130">
        <v>24000</v>
      </c>
      <c r="L51" s="130">
        <v>21700</v>
      </c>
      <c r="M51" s="133">
        <v>24000</v>
      </c>
      <c r="N51" s="9">
        <v>72000</v>
      </c>
      <c r="O51" s="16">
        <v>49200</v>
      </c>
      <c r="P51" s="16">
        <v>34000</v>
      </c>
      <c r="Q51" s="17">
        <v>45000</v>
      </c>
    </row>
    <row r="52" spans="1:17" x14ac:dyDescent="0.35">
      <c r="A52" s="78" t="s">
        <v>228</v>
      </c>
      <c r="B52" s="129">
        <v>111000</v>
      </c>
      <c r="C52" s="195">
        <v>70600</v>
      </c>
      <c r="D52" s="130">
        <v>39800</v>
      </c>
      <c r="E52" s="131">
        <v>66400</v>
      </c>
      <c r="F52" s="9">
        <v>84020</v>
      </c>
      <c r="G52" s="16">
        <v>64900</v>
      </c>
      <c r="H52" s="16">
        <v>111000</v>
      </c>
      <c r="I52" s="21">
        <v>60100</v>
      </c>
      <c r="J52" s="132">
        <v>48000</v>
      </c>
      <c r="K52" s="130">
        <v>36700</v>
      </c>
      <c r="L52" s="130">
        <v>31100</v>
      </c>
      <c r="M52" s="133">
        <v>33500</v>
      </c>
      <c r="N52" s="9">
        <v>88100</v>
      </c>
      <c r="O52" s="16">
        <v>63200</v>
      </c>
      <c r="P52" s="16">
        <v>40100</v>
      </c>
      <c r="Q52" s="17">
        <v>58800</v>
      </c>
    </row>
    <row r="53" spans="1:17" x14ac:dyDescent="0.35">
      <c r="A53" s="78" t="s">
        <v>229</v>
      </c>
      <c r="B53" s="129">
        <v>95900</v>
      </c>
      <c r="C53" s="195">
        <v>64600</v>
      </c>
      <c r="D53" s="130">
        <v>35900</v>
      </c>
      <c r="E53" s="131">
        <v>61800</v>
      </c>
      <c r="F53" s="9">
        <v>71500</v>
      </c>
      <c r="G53" s="16">
        <v>56200</v>
      </c>
      <c r="H53" s="16">
        <v>95900</v>
      </c>
      <c r="I53" s="21">
        <v>50800</v>
      </c>
      <c r="J53" s="132">
        <v>34000</v>
      </c>
      <c r="K53" s="130">
        <v>20100</v>
      </c>
      <c r="L53" s="130">
        <v>20100</v>
      </c>
      <c r="M53" s="133">
        <v>20100</v>
      </c>
      <c r="N53" s="9">
        <v>78000</v>
      </c>
      <c r="O53" s="16">
        <v>52800</v>
      </c>
      <c r="P53" s="16">
        <v>35000</v>
      </c>
      <c r="Q53" s="17">
        <v>50000</v>
      </c>
    </row>
    <row r="54" spans="1:17" x14ac:dyDescent="0.35">
      <c r="A54" s="78" t="s">
        <v>230</v>
      </c>
      <c r="B54" s="129">
        <v>122000</v>
      </c>
      <c r="C54" s="195">
        <v>74400</v>
      </c>
      <c r="D54" s="130">
        <v>52800</v>
      </c>
      <c r="E54" s="131">
        <v>71300</v>
      </c>
      <c r="F54" s="9">
        <v>71000</v>
      </c>
      <c r="G54" s="16">
        <v>55550</v>
      </c>
      <c r="H54" s="16">
        <v>122000</v>
      </c>
      <c r="I54" s="21">
        <v>49980</v>
      </c>
      <c r="J54" s="132">
        <v>40900</v>
      </c>
      <c r="K54" s="130">
        <v>26600</v>
      </c>
      <c r="L54" s="130">
        <v>27600</v>
      </c>
      <c r="M54" s="133">
        <v>26900</v>
      </c>
      <c r="N54" s="9">
        <v>84000</v>
      </c>
      <c r="O54" s="16">
        <v>55400</v>
      </c>
      <c r="P54" s="16">
        <v>37100</v>
      </c>
      <c r="Q54" s="17">
        <v>50600</v>
      </c>
    </row>
    <row r="55" spans="1:17" x14ac:dyDescent="0.35">
      <c r="A55" s="78" t="s">
        <v>231</v>
      </c>
      <c r="B55" s="129">
        <v>122300</v>
      </c>
      <c r="C55" s="195">
        <v>71800</v>
      </c>
      <c r="D55" s="130">
        <v>53000</v>
      </c>
      <c r="E55" s="131">
        <v>69800</v>
      </c>
      <c r="F55" s="9">
        <v>85400</v>
      </c>
      <c r="G55" s="16">
        <v>62400</v>
      </c>
      <c r="H55" s="16">
        <v>122300</v>
      </c>
      <c r="I55" s="21">
        <v>57300</v>
      </c>
      <c r="J55" s="132">
        <v>44200</v>
      </c>
      <c r="K55" s="130">
        <v>30800</v>
      </c>
      <c r="L55" s="130">
        <v>27100</v>
      </c>
      <c r="M55" s="133">
        <v>30000</v>
      </c>
      <c r="N55" s="9">
        <v>90000</v>
      </c>
      <c r="O55" s="16">
        <v>59700</v>
      </c>
      <c r="P55" s="16">
        <v>40200</v>
      </c>
      <c r="Q55" s="17">
        <v>55200</v>
      </c>
    </row>
    <row r="56" spans="1:17" x14ac:dyDescent="0.35">
      <c r="A56" s="78" t="s">
        <v>232</v>
      </c>
      <c r="B56" s="129">
        <v>82500</v>
      </c>
      <c r="C56" s="195">
        <v>59900</v>
      </c>
      <c r="D56" s="130">
        <v>35200</v>
      </c>
      <c r="E56" s="131">
        <v>55800</v>
      </c>
      <c r="F56" s="9">
        <v>51500</v>
      </c>
      <c r="G56" s="16">
        <v>47100</v>
      </c>
      <c r="H56" s="16">
        <v>82500</v>
      </c>
      <c r="I56" s="21">
        <v>42700</v>
      </c>
      <c r="J56" s="132">
        <v>26400</v>
      </c>
      <c r="K56" s="130">
        <v>20100</v>
      </c>
      <c r="L56" s="130">
        <v>19470</v>
      </c>
      <c r="M56" s="133">
        <v>20100</v>
      </c>
      <c r="N56" s="9">
        <v>59540</v>
      </c>
      <c r="O56" s="16">
        <v>46800</v>
      </c>
      <c r="P56" s="16">
        <v>29000</v>
      </c>
      <c r="Q56" s="17">
        <v>42000</v>
      </c>
    </row>
    <row r="57" spans="1:17" x14ac:dyDescent="0.35">
      <c r="A57" s="78" t="s">
        <v>233</v>
      </c>
      <c r="B57" s="129">
        <v>97500</v>
      </c>
      <c r="C57" s="195">
        <v>61700</v>
      </c>
      <c r="D57" s="130">
        <v>41230</v>
      </c>
      <c r="E57" s="131">
        <v>59000</v>
      </c>
      <c r="F57" s="9">
        <v>73000</v>
      </c>
      <c r="G57" s="16">
        <v>54000</v>
      </c>
      <c r="H57" s="16">
        <v>97500</v>
      </c>
      <c r="I57" s="21">
        <v>49300</v>
      </c>
      <c r="J57" s="132">
        <v>40000</v>
      </c>
      <c r="K57" s="130">
        <v>25000</v>
      </c>
      <c r="L57" s="130">
        <v>24700</v>
      </c>
      <c r="M57" s="133">
        <v>25000</v>
      </c>
      <c r="N57" s="9">
        <v>75100</v>
      </c>
      <c r="O57" s="16">
        <v>50200</v>
      </c>
      <c r="P57" s="16">
        <v>34500</v>
      </c>
      <c r="Q57" s="17">
        <v>45600</v>
      </c>
    </row>
    <row r="58" spans="1:17" ht="15" thickBot="1" x14ac:dyDescent="0.4">
      <c r="A58" s="79" t="s">
        <v>234</v>
      </c>
      <c r="B58" s="134">
        <v>90200</v>
      </c>
      <c r="C58" s="302">
        <v>72000</v>
      </c>
      <c r="D58" s="135">
        <v>55320</v>
      </c>
      <c r="E58" s="136">
        <v>70600</v>
      </c>
      <c r="F58" s="52">
        <v>65000</v>
      </c>
      <c r="G58" s="122">
        <v>63150</v>
      </c>
      <c r="H58" s="122">
        <v>90200</v>
      </c>
      <c r="I58" s="137">
        <v>54200</v>
      </c>
      <c r="J58" s="138">
        <v>31000</v>
      </c>
      <c r="K58" s="135">
        <v>21800</v>
      </c>
      <c r="L58" s="135">
        <v>20200</v>
      </c>
      <c r="M58" s="139">
        <v>21800</v>
      </c>
      <c r="N58" s="52">
        <v>70500</v>
      </c>
      <c r="O58" s="122">
        <v>59700</v>
      </c>
      <c r="P58" s="122">
        <v>37500</v>
      </c>
      <c r="Q58" s="290">
        <v>52300</v>
      </c>
    </row>
    <row r="60" spans="1:17" x14ac:dyDescent="0.35">
      <c r="A60" s="771" t="s">
        <v>235</v>
      </c>
      <c r="B60" s="771"/>
      <c r="C60" s="771"/>
      <c r="D60" s="771"/>
      <c r="E60" s="771"/>
      <c r="F60" s="771"/>
      <c r="G60" s="771"/>
      <c r="H60" s="771"/>
      <c r="I60" s="771"/>
    </row>
    <row r="61" spans="1:17" x14ac:dyDescent="0.35">
      <c r="A61" s="698" t="s">
        <v>236</v>
      </c>
      <c r="B61" s="698"/>
      <c r="C61" s="698"/>
      <c r="D61" s="698"/>
      <c r="E61" s="698"/>
      <c r="F61" s="698"/>
      <c r="G61" s="698"/>
      <c r="H61" s="698"/>
      <c r="I61" s="698"/>
      <c r="J61" s="72"/>
      <c r="K61" s="72"/>
      <c r="L61" s="72"/>
      <c r="M61" s="72"/>
      <c r="N61" s="72"/>
      <c r="O61" s="72"/>
      <c r="P61" s="72"/>
      <c r="Q61" s="72"/>
    </row>
  </sheetData>
  <mergeCells count="7">
    <mergeCell ref="N5:Q5"/>
    <mergeCell ref="A61:I61"/>
    <mergeCell ref="A60:I60"/>
    <mergeCell ref="B5:E5"/>
    <mergeCell ref="F5:I5"/>
    <mergeCell ref="J5:M5"/>
    <mergeCell ref="A5:A6"/>
  </mergeCells>
  <hyperlinks>
    <hyperlink ref="A2" location="'Appendix Table Menu'!A1" display="Return to Appendix Table Menu" xr:uid="{D02E8C60-72EC-4CD1-9D13-85B719FE70E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249977111117893"/>
  </sheetPr>
  <dimension ref="A1:AK66"/>
  <sheetViews>
    <sheetView zoomScaleNormal="100" workbookViewId="0">
      <pane xSplit="1" ySplit="11" topLeftCell="K12" activePane="bottomRight" state="frozen"/>
      <selection pane="topRight"/>
      <selection pane="bottomLeft"/>
      <selection pane="bottomRight" activeCell="N4" sqref="N4:N6"/>
    </sheetView>
  </sheetViews>
  <sheetFormatPr defaultRowHeight="14.5" x14ac:dyDescent="0.35"/>
  <cols>
    <col min="1" max="1" width="30.453125" customWidth="1"/>
    <col min="2" max="3" width="10.54296875" customWidth="1"/>
    <col min="4" max="4" width="11.453125" customWidth="1"/>
    <col min="5" max="5" width="10.1796875" customWidth="1"/>
    <col min="6" max="6" width="11.1796875" customWidth="1"/>
    <col min="7" max="7" width="10.1796875" customWidth="1"/>
    <col min="8" max="8" width="10.54296875" customWidth="1"/>
    <col min="11" max="11" width="10.81640625" customWidth="1"/>
    <col min="14" max="14" width="10.54296875" customWidth="1"/>
    <col min="15" max="15" width="10.81640625" customWidth="1"/>
    <col min="16" max="16" width="11.1796875" customWidth="1"/>
    <col min="17" max="17" width="12.1796875" customWidth="1"/>
    <col min="18" max="18" width="10.81640625" customWidth="1"/>
    <col min="19" max="20" width="10.54296875" customWidth="1"/>
    <col min="23" max="23" width="10.81640625" customWidth="1"/>
    <col min="26" max="26" width="11.1796875" customWidth="1"/>
    <col min="27" max="27" width="10.54296875" customWidth="1"/>
    <col min="28" max="28" width="11.54296875" customWidth="1"/>
    <col min="29" max="29" width="11.1796875" customWidth="1"/>
    <col min="30" max="31" width="9.81640625" customWidth="1"/>
    <col min="32" max="32" width="10.54296875" customWidth="1"/>
    <col min="35" max="35" width="10.81640625" customWidth="1"/>
  </cols>
  <sheetData>
    <row r="1" spans="1:37" s="10" customFormat="1" ht="21" x14ac:dyDescent="0.5">
      <c r="A1" s="2" t="s">
        <v>12</v>
      </c>
    </row>
    <row r="2" spans="1:37" x14ac:dyDescent="0.35">
      <c r="A2" s="112" t="s">
        <v>16</v>
      </c>
    </row>
    <row r="3" spans="1:37" x14ac:dyDescent="0.35">
      <c r="A3" s="92" t="s">
        <v>78</v>
      </c>
    </row>
    <row r="4" spans="1:37" x14ac:dyDescent="0.35">
      <c r="A4" s="92" t="s">
        <v>98</v>
      </c>
    </row>
    <row r="5" spans="1:37" x14ac:dyDescent="0.35">
      <c r="A5" s="92" t="s">
        <v>99</v>
      </c>
      <c r="N5" s="1"/>
      <c r="P5" t="s">
        <v>237</v>
      </c>
    </row>
    <row r="6" spans="1:37" ht="15.5" x14ac:dyDescent="0.35">
      <c r="A6" s="18"/>
    </row>
    <row r="7" spans="1:37" ht="15" thickBot="1" x14ac:dyDescent="0.4">
      <c r="A7" s="65" t="s">
        <v>238</v>
      </c>
    </row>
    <row r="8" spans="1:37" x14ac:dyDescent="0.35">
      <c r="A8" s="731" t="s">
        <v>239</v>
      </c>
      <c r="B8" s="730" t="s">
        <v>78</v>
      </c>
      <c r="C8" s="773"/>
      <c r="D8" s="773"/>
      <c r="E8" s="773"/>
      <c r="F8" s="773"/>
      <c r="G8" s="773"/>
      <c r="H8" s="773"/>
      <c r="I8" s="773"/>
      <c r="J8" s="773"/>
      <c r="K8" s="773"/>
      <c r="L8" s="773"/>
      <c r="M8" s="774"/>
      <c r="N8" s="730" t="s">
        <v>98</v>
      </c>
      <c r="O8" s="773"/>
      <c r="P8" s="773"/>
      <c r="Q8" s="773"/>
      <c r="R8" s="773"/>
      <c r="S8" s="773"/>
      <c r="T8" s="773"/>
      <c r="U8" s="773"/>
      <c r="V8" s="773"/>
      <c r="W8" s="773"/>
      <c r="X8" s="773"/>
      <c r="Y8" s="774"/>
      <c r="Z8" s="730" t="s">
        <v>99</v>
      </c>
      <c r="AA8" s="773"/>
      <c r="AB8" s="773"/>
      <c r="AC8" s="773"/>
      <c r="AD8" s="773"/>
      <c r="AE8" s="773"/>
      <c r="AF8" s="773"/>
      <c r="AG8" s="773"/>
      <c r="AH8" s="773"/>
      <c r="AI8" s="773"/>
      <c r="AJ8" s="773"/>
      <c r="AK8" s="787"/>
    </row>
    <row r="9" spans="1:37" x14ac:dyDescent="0.35">
      <c r="A9" s="785"/>
      <c r="B9" s="775" t="s">
        <v>62</v>
      </c>
      <c r="C9" s="776"/>
      <c r="D9" s="776"/>
      <c r="E9" s="776"/>
      <c r="F9" s="776"/>
      <c r="G9" s="777"/>
      <c r="H9" s="778" t="s">
        <v>240</v>
      </c>
      <c r="I9" s="776"/>
      <c r="J9" s="776"/>
      <c r="K9" s="776"/>
      <c r="L9" s="776"/>
      <c r="M9" s="779"/>
      <c r="N9" s="775" t="s">
        <v>241</v>
      </c>
      <c r="O9" s="776"/>
      <c r="P9" s="776"/>
      <c r="Q9" s="776"/>
      <c r="R9" s="776"/>
      <c r="S9" s="777"/>
      <c r="T9" s="778" t="s">
        <v>240</v>
      </c>
      <c r="U9" s="776"/>
      <c r="V9" s="776"/>
      <c r="W9" s="776"/>
      <c r="X9" s="776"/>
      <c r="Y9" s="779"/>
      <c r="Z9" s="775" t="s">
        <v>241</v>
      </c>
      <c r="AA9" s="776"/>
      <c r="AB9" s="776"/>
      <c r="AC9" s="776"/>
      <c r="AD9" s="776"/>
      <c r="AE9" s="777"/>
      <c r="AF9" s="778" t="s">
        <v>240</v>
      </c>
      <c r="AG9" s="776"/>
      <c r="AH9" s="776"/>
      <c r="AI9" s="776"/>
      <c r="AJ9" s="776"/>
      <c r="AK9" s="777"/>
    </row>
    <row r="10" spans="1:37" x14ac:dyDescent="0.35">
      <c r="A10" s="785"/>
      <c r="B10" s="780" t="s">
        <v>138</v>
      </c>
      <c r="C10" s="781"/>
      <c r="D10" s="781"/>
      <c r="E10" s="781" t="s">
        <v>89</v>
      </c>
      <c r="F10" s="781"/>
      <c r="G10" s="782"/>
      <c r="H10" s="740" t="s">
        <v>138</v>
      </c>
      <c r="I10" s="781"/>
      <c r="J10" s="781"/>
      <c r="K10" s="781" t="s">
        <v>89</v>
      </c>
      <c r="L10" s="781"/>
      <c r="M10" s="783"/>
      <c r="N10" s="780" t="s">
        <v>138</v>
      </c>
      <c r="O10" s="781"/>
      <c r="P10" s="781"/>
      <c r="Q10" s="781" t="s">
        <v>89</v>
      </c>
      <c r="R10" s="781"/>
      <c r="S10" s="782"/>
      <c r="T10" s="740" t="s">
        <v>138</v>
      </c>
      <c r="U10" s="781"/>
      <c r="V10" s="781"/>
      <c r="W10" s="781" t="s">
        <v>89</v>
      </c>
      <c r="X10" s="781"/>
      <c r="Y10" s="783"/>
      <c r="Z10" s="780" t="s">
        <v>138</v>
      </c>
      <c r="AA10" s="781"/>
      <c r="AB10" s="781"/>
      <c r="AC10" s="781" t="s">
        <v>89</v>
      </c>
      <c r="AD10" s="781"/>
      <c r="AE10" s="782"/>
      <c r="AF10" s="740" t="s">
        <v>138</v>
      </c>
      <c r="AG10" s="781"/>
      <c r="AH10" s="781"/>
      <c r="AI10" s="781" t="s">
        <v>89</v>
      </c>
      <c r="AJ10" s="781"/>
      <c r="AK10" s="782"/>
    </row>
    <row r="11" spans="1:37" ht="27" thickBot="1" x14ac:dyDescent="0.4">
      <c r="A11" s="786"/>
      <c r="B11" s="60" t="s">
        <v>128</v>
      </c>
      <c r="C11" s="61" t="s">
        <v>129</v>
      </c>
      <c r="D11" s="61" t="s">
        <v>242</v>
      </c>
      <c r="E11" s="61" t="s">
        <v>128</v>
      </c>
      <c r="F11" s="61" t="s">
        <v>129</v>
      </c>
      <c r="G11" s="62" t="s">
        <v>242</v>
      </c>
      <c r="H11" s="63" t="s">
        <v>128</v>
      </c>
      <c r="I11" s="61" t="s">
        <v>129</v>
      </c>
      <c r="J11" s="61" t="s">
        <v>242</v>
      </c>
      <c r="K11" s="61" t="s">
        <v>128</v>
      </c>
      <c r="L11" s="61" t="s">
        <v>129</v>
      </c>
      <c r="M11" s="64" t="s">
        <v>242</v>
      </c>
      <c r="N11" s="60" t="s">
        <v>128</v>
      </c>
      <c r="O11" s="61" t="s">
        <v>129</v>
      </c>
      <c r="P11" s="61" t="s">
        <v>242</v>
      </c>
      <c r="Q11" s="61" t="s">
        <v>128</v>
      </c>
      <c r="R11" s="61" t="s">
        <v>129</v>
      </c>
      <c r="S11" s="62" t="s">
        <v>242</v>
      </c>
      <c r="T11" s="63" t="s">
        <v>128</v>
      </c>
      <c r="U11" s="61" t="s">
        <v>129</v>
      </c>
      <c r="V11" s="61" t="s">
        <v>242</v>
      </c>
      <c r="W11" s="61" t="s">
        <v>128</v>
      </c>
      <c r="X11" s="61" t="s">
        <v>129</v>
      </c>
      <c r="Y11" s="64" t="s">
        <v>242</v>
      </c>
      <c r="Z11" s="60" t="s">
        <v>128</v>
      </c>
      <c r="AA11" s="61" t="s">
        <v>129</v>
      </c>
      <c r="AB11" s="61" t="s">
        <v>242</v>
      </c>
      <c r="AC11" s="61" t="s">
        <v>128</v>
      </c>
      <c r="AD11" s="61" t="s">
        <v>129</v>
      </c>
      <c r="AE11" s="62" t="s">
        <v>242</v>
      </c>
      <c r="AF11" s="63" t="s">
        <v>27</v>
      </c>
      <c r="AG11" s="61" t="s">
        <v>129</v>
      </c>
      <c r="AH11" s="61" t="s">
        <v>242</v>
      </c>
      <c r="AI11" s="61" t="s">
        <v>128</v>
      </c>
      <c r="AJ11" s="61" t="s">
        <v>129</v>
      </c>
      <c r="AK11" s="62" t="s">
        <v>242</v>
      </c>
    </row>
    <row r="12" spans="1:37" x14ac:dyDescent="0.35">
      <c r="A12" s="59" t="s">
        <v>183</v>
      </c>
      <c r="B12" s="190">
        <v>2971.2339999999999</v>
      </c>
      <c r="C12" s="189">
        <v>2647.893</v>
      </c>
      <c r="D12" s="189">
        <v>5619.1270000000004</v>
      </c>
      <c r="E12" s="189">
        <v>1962.2940000000001</v>
      </c>
      <c r="F12" s="189">
        <v>2445.2890000000002</v>
      </c>
      <c r="G12" s="191">
        <v>4407.5829999999996</v>
      </c>
      <c r="H12" s="189">
        <v>11.133743234657141</v>
      </c>
      <c r="I12" s="189">
        <v>9.9221268923437211</v>
      </c>
      <c r="J12" s="192">
        <v>21.055870127000865</v>
      </c>
      <c r="K12" s="189">
        <v>21.224491296936876</v>
      </c>
      <c r="L12" s="189">
        <v>26.448643831655946</v>
      </c>
      <c r="M12" s="191">
        <v>47.673135128592811</v>
      </c>
      <c r="N12" s="190">
        <v>2760.3820000000001</v>
      </c>
      <c r="O12" s="189">
        <v>2629.8510000000001</v>
      </c>
      <c r="P12" s="189">
        <v>5390.2330000000002</v>
      </c>
      <c r="Q12" s="189">
        <v>1341.252</v>
      </c>
      <c r="R12" s="189">
        <v>1612.6669999999999</v>
      </c>
      <c r="S12" s="192">
        <v>2953.9189999999999</v>
      </c>
      <c r="T12" s="399">
        <v>13.015299158630203</v>
      </c>
      <c r="U12" s="189">
        <v>12.399840858121378</v>
      </c>
      <c r="V12" s="189">
        <v>25.415140016751582</v>
      </c>
      <c r="W12" s="189">
        <v>24.812057615315542</v>
      </c>
      <c r="X12" s="189">
        <v>29.83301163265223</v>
      </c>
      <c r="Y12" s="191">
        <v>54.645069247967768</v>
      </c>
      <c r="Z12" s="190">
        <v>787.65499999999997</v>
      </c>
      <c r="AA12" s="189">
        <v>936.452</v>
      </c>
      <c r="AB12" s="189">
        <v>1724.107</v>
      </c>
      <c r="AC12" s="189">
        <v>418.69200000000001</v>
      </c>
      <c r="AD12" s="189">
        <v>710.10500000000002</v>
      </c>
      <c r="AE12" s="192">
        <v>1128.797</v>
      </c>
      <c r="AF12" s="399">
        <v>13.557218361828872</v>
      </c>
      <c r="AG12" s="189">
        <v>16.118331311768948</v>
      </c>
      <c r="AH12" s="189">
        <v>29.675549673597821</v>
      </c>
      <c r="AI12" s="189">
        <v>22.262585486877743</v>
      </c>
      <c r="AJ12" s="189">
        <v>37.757524068191699</v>
      </c>
      <c r="AK12" s="192">
        <v>60.020109555069446</v>
      </c>
    </row>
    <row r="13" spans="1:37" x14ac:dyDescent="0.35">
      <c r="A13" s="78" t="s">
        <v>184</v>
      </c>
      <c r="B13" s="48">
        <v>35.415999999999997</v>
      </c>
      <c r="C13" s="13">
        <v>38.162999999999997</v>
      </c>
      <c r="D13" s="13">
        <v>73.578999999999994</v>
      </c>
      <c r="E13" s="68">
        <v>22.677</v>
      </c>
      <c r="F13" s="68">
        <v>31.187000000000001</v>
      </c>
      <c r="G13" s="170">
        <v>53.863999999999997</v>
      </c>
      <c r="H13" s="19">
        <v>8.117759777022906</v>
      </c>
      <c r="I13" s="13">
        <v>8.7474041780699459</v>
      </c>
      <c r="J13" s="13">
        <v>16.865163955092854</v>
      </c>
      <c r="K13" s="68">
        <v>18.018354455524211</v>
      </c>
      <c r="L13" s="68">
        <v>24.780104088037824</v>
      </c>
      <c r="M13" s="169">
        <v>42.798458543562035</v>
      </c>
      <c r="N13" s="48">
        <v>37.204000000000001</v>
      </c>
      <c r="O13" s="13">
        <v>35.286999999999999</v>
      </c>
      <c r="P13" s="13">
        <v>72.491</v>
      </c>
      <c r="Q13" s="68">
        <v>15.564</v>
      </c>
      <c r="R13" s="68">
        <v>16.129000000000001</v>
      </c>
      <c r="S13" s="170">
        <v>31.693000000000001</v>
      </c>
      <c r="T13" s="19">
        <v>10.179406429300405</v>
      </c>
      <c r="U13" s="13">
        <v>9.6548950293173679</v>
      </c>
      <c r="V13" s="13">
        <v>19.834301458617777</v>
      </c>
      <c r="W13" s="68">
        <v>21.347744386684408</v>
      </c>
      <c r="X13" s="68">
        <v>22.122704267079982</v>
      </c>
      <c r="Y13" s="169">
        <v>43.470448653764386</v>
      </c>
      <c r="Z13" s="48">
        <v>11.811</v>
      </c>
      <c r="AA13" s="13">
        <v>10.965999999999999</v>
      </c>
      <c r="AB13" s="13">
        <v>22.777000000000001</v>
      </c>
      <c r="AC13" s="68">
        <v>3.1269999999999998</v>
      </c>
      <c r="AD13" s="68">
        <v>5.8140000000000001</v>
      </c>
      <c r="AE13" s="170">
        <v>8.9410000000000007</v>
      </c>
      <c r="AF13" s="19">
        <v>11.565125433288289</v>
      </c>
      <c r="AG13" s="13">
        <v>10.737716154554176</v>
      </c>
      <c r="AH13" s="13">
        <v>22.302841587842472</v>
      </c>
      <c r="AI13" s="68">
        <v>16.225612287256123</v>
      </c>
      <c r="AJ13" s="68">
        <v>30.168119551681198</v>
      </c>
      <c r="AK13" s="170">
        <v>46.39373183893732</v>
      </c>
    </row>
    <row r="14" spans="1:37" x14ac:dyDescent="0.35">
      <c r="A14" s="78" t="s">
        <v>185</v>
      </c>
      <c r="B14" s="48">
        <v>6.7110000000000003</v>
      </c>
      <c r="C14" s="13">
        <v>6.8090000000000002</v>
      </c>
      <c r="D14" s="13">
        <v>13.52</v>
      </c>
      <c r="E14" s="68">
        <v>3.496</v>
      </c>
      <c r="F14" s="68">
        <v>4.0519999999999996</v>
      </c>
      <c r="G14" s="170">
        <v>7.548</v>
      </c>
      <c r="H14" s="19">
        <v>11.436800218135961</v>
      </c>
      <c r="I14" s="13">
        <v>11.603810562552191</v>
      </c>
      <c r="J14" s="13">
        <v>23.040610780688151</v>
      </c>
      <c r="K14" s="68">
        <v>21.557624714805453</v>
      </c>
      <c r="L14" s="68">
        <v>24.986125670592585</v>
      </c>
      <c r="M14" s="169">
        <v>46.543750385398042</v>
      </c>
      <c r="N14" s="48">
        <v>4.2530000000000001</v>
      </c>
      <c r="O14" s="13">
        <v>4.3220000000000001</v>
      </c>
      <c r="P14" s="13">
        <v>8.5749999999999993</v>
      </c>
      <c r="Q14" s="68">
        <v>2.1589999999999998</v>
      </c>
      <c r="R14" s="68">
        <v>2.117</v>
      </c>
      <c r="S14" s="170">
        <v>4.2759999999999998</v>
      </c>
      <c r="T14" s="19">
        <v>9.9833337245604561</v>
      </c>
      <c r="U14" s="13">
        <v>10.145301753479965</v>
      </c>
      <c r="V14" s="13">
        <v>20.128635478040419</v>
      </c>
      <c r="W14" s="68">
        <v>30.754985754985753</v>
      </c>
      <c r="X14" s="68">
        <v>30.156695156695157</v>
      </c>
      <c r="Y14" s="169">
        <v>60.911680911680911</v>
      </c>
      <c r="Z14" s="48">
        <v>0.73</v>
      </c>
      <c r="AA14" s="13">
        <v>1.341</v>
      </c>
      <c r="AB14" s="13">
        <v>2.0710000000000002</v>
      </c>
      <c r="AC14" s="16">
        <v>0.496</v>
      </c>
      <c r="AD14" s="68">
        <v>0.14299999999999999</v>
      </c>
      <c r="AE14" s="170">
        <v>0.63900000000000001</v>
      </c>
      <c r="AF14" s="19">
        <v>10.13607331296862</v>
      </c>
      <c r="AG14" s="13">
        <v>18.619827825603998</v>
      </c>
      <c r="AH14" s="13">
        <v>28.755901138572622</v>
      </c>
      <c r="AI14" s="16">
        <v>29.754049190161968</v>
      </c>
      <c r="AJ14" s="68">
        <v>8.5782843431313722</v>
      </c>
      <c r="AK14" s="170">
        <v>38.332333533293337</v>
      </c>
    </row>
    <row r="15" spans="1:37" x14ac:dyDescent="0.35">
      <c r="A15" s="78" t="s">
        <v>186</v>
      </c>
      <c r="B15" s="48">
        <v>61.113</v>
      </c>
      <c r="C15" s="13">
        <v>51.274999999999999</v>
      </c>
      <c r="D15" s="13">
        <v>112.38800000000001</v>
      </c>
      <c r="E15" s="68">
        <v>36.658999999999999</v>
      </c>
      <c r="F15" s="68">
        <v>46.042000000000002</v>
      </c>
      <c r="G15" s="170">
        <v>82.700999999999993</v>
      </c>
      <c r="H15" s="19">
        <v>10.886325337475551</v>
      </c>
      <c r="I15" s="13">
        <v>9.1338394724372698</v>
      </c>
      <c r="J15" s="13">
        <v>20.020164809912821</v>
      </c>
      <c r="K15" s="68">
        <v>21.349243787526714</v>
      </c>
      <c r="L15" s="68">
        <v>26.813657832055021</v>
      </c>
      <c r="M15" s="169">
        <v>48.162901619581724</v>
      </c>
      <c r="N15" s="48">
        <v>67.316000000000003</v>
      </c>
      <c r="O15" s="13">
        <v>60.81</v>
      </c>
      <c r="P15" s="13">
        <v>128.126</v>
      </c>
      <c r="Q15" s="68">
        <v>22.895</v>
      </c>
      <c r="R15" s="68">
        <v>30.286999999999999</v>
      </c>
      <c r="S15" s="170">
        <v>53.182000000000002</v>
      </c>
      <c r="T15" s="19">
        <v>12.483842551810469</v>
      </c>
      <c r="U15" s="13">
        <v>11.277296119430664</v>
      </c>
      <c r="V15" s="13">
        <v>23.761138671241135</v>
      </c>
      <c r="W15" s="68">
        <v>23.312527365109105</v>
      </c>
      <c r="X15" s="68">
        <v>30.839332444073349</v>
      </c>
      <c r="Y15" s="169">
        <v>54.151859809182454</v>
      </c>
      <c r="Z15" s="48">
        <v>17.434000000000001</v>
      </c>
      <c r="AA15" s="13">
        <v>20.576000000000001</v>
      </c>
      <c r="AB15" s="13">
        <v>38.01</v>
      </c>
      <c r="AC15" s="68">
        <v>8.7080000000000002</v>
      </c>
      <c r="AD15" s="68">
        <v>18.298999999999999</v>
      </c>
      <c r="AE15" s="170">
        <v>27.007000000000001</v>
      </c>
      <c r="AF15" s="19">
        <v>12.481832826203688</v>
      </c>
      <c r="AG15" s="13">
        <v>14.731340612135313</v>
      </c>
      <c r="AH15" s="13">
        <v>27.213173438338998</v>
      </c>
      <c r="AI15" s="68">
        <v>21.089341502990969</v>
      </c>
      <c r="AJ15" s="68">
        <v>44.317163546535568</v>
      </c>
      <c r="AK15" s="170">
        <v>65.406505049526544</v>
      </c>
    </row>
    <row r="16" spans="1:37" x14ac:dyDescent="0.35">
      <c r="A16" s="78" t="s">
        <v>187</v>
      </c>
      <c r="B16" s="48">
        <v>21.62</v>
      </c>
      <c r="C16" s="13">
        <v>20.645</v>
      </c>
      <c r="D16" s="13">
        <v>42.265000000000001</v>
      </c>
      <c r="E16" s="68">
        <v>16.009</v>
      </c>
      <c r="F16" s="68">
        <v>17.751000000000001</v>
      </c>
      <c r="G16" s="170">
        <v>33.76</v>
      </c>
      <c r="H16" s="19">
        <v>8.9749763379439749</v>
      </c>
      <c r="I16" s="13">
        <v>8.5702306427776769</v>
      </c>
      <c r="J16" s="13">
        <v>17.545206980721652</v>
      </c>
      <c r="K16" s="68">
        <v>19.757367823468432</v>
      </c>
      <c r="L16" s="68">
        <v>21.907241941057411</v>
      </c>
      <c r="M16" s="169">
        <v>41.664609764525842</v>
      </c>
      <c r="N16" s="48">
        <v>24.367999999999999</v>
      </c>
      <c r="O16" s="13">
        <v>19.911000000000001</v>
      </c>
      <c r="P16" s="13">
        <v>44.279000000000003</v>
      </c>
      <c r="Q16" s="68">
        <v>9.4559999999999995</v>
      </c>
      <c r="R16" s="68">
        <v>11.856</v>
      </c>
      <c r="S16" s="170">
        <v>21.312000000000001</v>
      </c>
      <c r="T16" s="19">
        <v>11.469237141351003</v>
      </c>
      <c r="U16" s="13">
        <v>9.3714699902101071</v>
      </c>
      <c r="V16" s="13">
        <v>20.840707131561114</v>
      </c>
      <c r="W16" s="68">
        <v>21.147266018114724</v>
      </c>
      <c r="X16" s="68">
        <v>26.514592418651453</v>
      </c>
      <c r="Y16" s="169">
        <v>47.661858436766188</v>
      </c>
      <c r="Z16" s="48">
        <v>6.0389999999999997</v>
      </c>
      <c r="AA16" s="13">
        <v>7.343</v>
      </c>
      <c r="AB16" s="13">
        <v>13.382</v>
      </c>
      <c r="AC16" s="68">
        <v>2.5649999999999999</v>
      </c>
      <c r="AD16" s="68">
        <v>4.7569999999999997</v>
      </c>
      <c r="AE16" s="170">
        <v>7.3220000000000001</v>
      </c>
      <c r="AF16" s="19">
        <v>10.629235237173281</v>
      </c>
      <c r="AG16" s="13">
        <v>12.924403766610929</v>
      </c>
      <c r="AH16" s="13">
        <v>23.553639003784212</v>
      </c>
      <c r="AI16" s="68">
        <v>18.051938911957212</v>
      </c>
      <c r="AJ16" s="68">
        <v>33.478781054261383</v>
      </c>
      <c r="AK16" s="170">
        <v>51.530719966218598</v>
      </c>
    </row>
    <row r="17" spans="1:37" x14ac:dyDescent="0.35">
      <c r="A17" s="78" t="s">
        <v>188</v>
      </c>
      <c r="B17" s="48">
        <v>379.214</v>
      </c>
      <c r="C17" s="13">
        <v>348.43099999999998</v>
      </c>
      <c r="D17" s="13">
        <v>727.64499999999998</v>
      </c>
      <c r="E17" s="68">
        <v>303.351</v>
      </c>
      <c r="F17" s="68">
        <v>389.37900000000002</v>
      </c>
      <c r="G17" s="170">
        <v>692.73</v>
      </c>
      <c r="H17" s="19">
        <v>15.125536922776854</v>
      </c>
      <c r="I17" s="13">
        <v>13.897709355509189</v>
      </c>
      <c r="J17" s="13">
        <v>29.023246278286045</v>
      </c>
      <c r="K17" s="68">
        <v>23.108953385353381</v>
      </c>
      <c r="L17" s="68">
        <v>29.662474032508594</v>
      </c>
      <c r="M17" s="169">
        <v>52.771427417861972</v>
      </c>
      <c r="N17" s="48">
        <v>304.26400000000001</v>
      </c>
      <c r="O17" s="13">
        <v>341.73599999999999</v>
      </c>
      <c r="P17" s="13">
        <v>646</v>
      </c>
      <c r="Q17" s="68">
        <v>170.67</v>
      </c>
      <c r="R17" s="68">
        <v>253.726</v>
      </c>
      <c r="S17" s="170">
        <v>424.39600000000002</v>
      </c>
      <c r="T17" s="19">
        <v>15.824821436094329</v>
      </c>
      <c r="U17" s="13">
        <v>17.773746411948608</v>
      </c>
      <c r="V17" s="13">
        <v>33.598567848042933</v>
      </c>
      <c r="W17" s="68">
        <v>25.010074662407224</v>
      </c>
      <c r="X17" s="68">
        <v>37.181146093595444</v>
      </c>
      <c r="Y17" s="169">
        <v>62.191220756002664</v>
      </c>
      <c r="Z17" s="48">
        <v>77.156999999999996</v>
      </c>
      <c r="AA17" s="13">
        <v>121.532</v>
      </c>
      <c r="AB17" s="13">
        <v>198.68899999999999</v>
      </c>
      <c r="AC17" s="68">
        <v>52.957000000000001</v>
      </c>
      <c r="AD17" s="68">
        <v>90.078999999999994</v>
      </c>
      <c r="AE17" s="170">
        <v>143.036</v>
      </c>
      <c r="AF17" s="19">
        <v>13.796143152172942</v>
      </c>
      <c r="AG17" s="13">
        <v>21.730664354107621</v>
      </c>
      <c r="AH17" s="13">
        <v>35.526807506280562</v>
      </c>
      <c r="AI17" s="68">
        <v>24.258707014626594</v>
      </c>
      <c r="AJ17" s="68">
        <v>41.263668054658474</v>
      </c>
      <c r="AK17" s="170">
        <v>65.522375069285076</v>
      </c>
    </row>
    <row r="18" spans="1:37" x14ac:dyDescent="0.35">
      <c r="A18" s="78" t="s">
        <v>189</v>
      </c>
      <c r="B18" s="48">
        <v>58.917999999999999</v>
      </c>
      <c r="C18" s="13">
        <v>47.54</v>
      </c>
      <c r="D18" s="13">
        <v>106.458</v>
      </c>
      <c r="E18" s="68">
        <v>31.417000000000002</v>
      </c>
      <c r="F18" s="68">
        <v>37.677999999999997</v>
      </c>
      <c r="G18" s="170">
        <v>69.094999999999999</v>
      </c>
      <c r="H18" s="19">
        <v>12.47287607781205</v>
      </c>
      <c r="I18" s="13">
        <v>10.064165938069602</v>
      </c>
      <c r="J18" s="13">
        <v>22.537042015881649</v>
      </c>
      <c r="K18" s="68">
        <v>23.427864072601995</v>
      </c>
      <c r="L18" s="68">
        <v>28.096733059410443</v>
      </c>
      <c r="M18" s="169">
        <v>51.524597132012438</v>
      </c>
      <c r="N18" s="48">
        <v>54.192</v>
      </c>
      <c r="O18" s="13">
        <v>47.076000000000001</v>
      </c>
      <c r="P18" s="13">
        <v>101.268</v>
      </c>
      <c r="Q18" s="68">
        <v>16.856000000000002</v>
      </c>
      <c r="R18" s="68">
        <v>24.169</v>
      </c>
      <c r="S18" s="170">
        <v>41.024999999999999</v>
      </c>
      <c r="T18" s="19">
        <v>15.000871950595002</v>
      </c>
      <c r="U18" s="13">
        <v>13.031094035027502</v>
      </c>
      <c r="V18" s="13">
        <v>28.031965985622499</v>
      </c>
      <c r="W18" s="68">
        <v>22.78546034578315</v>
      </c>
      <c r="X18" s="68">
        <v>32.670965300025685</v>
      </c>
      <c r="Y18" s="169">
        <v>55.456425645808828</v>
      </c>
      <c r="Z18" s="48">
        <v>10.233000000000001</v>
      </c>
      <c r="AA18" s="13">
        <v>13.194000000000001</v>
      </c>
      <c r="AB18" s="13">
        <v>23.427</v>
      </c>
      <c r="AC18" s="68">
        <v>5.9329999999999998</v>
      </c>
      <c r="AD18" s="68">
        <v>11.32</v>
      </c>
      <c r="AE18" s="170">
        <v>17.253</v>
      </c>
      <c r="AF18" s="19">
        <v>12.071060361199912</v>
      </c>
      <c r="AG18" s="13">
        <v>15.563917756832955</v>
      </c>
      <c r="AH18" s="13">
        <v>27.634978118032862</v>
      </c>
      <c r="AI18" s="68">
        <v>22.880833011955264</v>
      </c>
      <c r="AJ18" s="68">
        <v>43.655996914770533</v>
      </c>
      <c r="AK18" s="170">
        <v>66.536829926725801</v>
      </c>
    </row>
    <row r="19" spans="1:37" x14ac:dyDescent="0.35">
      <c r="A19" s="78" t="s">
        <v>190</v>
      </c>
      <c r="B19" s="48">
        <v>43.942999999999998</v>
      </c>
      <c r="C19" s="13">
        <v>33.594999999999999</v>
      </c>
      <c r="D19" s="13">
        <v>77.537999999999997</v>
      </c>
      <c r="E19" s="68">
        <v>24.646999999999998</v>
      </c>
      <c r="F19" s="68">
        <v>28.021999999999998</v>
      </c>
      <c r="G19" s="170">
        <v>52.668999999999997</v>
      </c>
      <c r="H19" s="19">
        <v>13.084894142869906</v>
      </c>
      <c r="I19" s="13">
        <v>10.003573236458923</v>
      </c>
      <c r="J19" s="13">
        <v>23.088467379328826</v>
      </c>
      <c r="K19" s="68">
        <v>22.844140436733028</v>
      </c>
      <c r="L19" s="68">
        <v>25.972268564861157</v>
      </c>
      <c r="M19" s="169">
        <v>48.816409001594188</v>
      </c>
      <c r="N19" s="48">
        <v>37.448999999999998</v>
      </c>
      <c r="O19" s="13">
        <v>34.557000000000002</v>
      </c>
      <c r="P19" s="13">
        <v>72.006</v>
      </c>
      <c r="Q19" s="68">
        <v>18.864000000000001</v>
      </c>
      <c r="R19" s="68">
        <v>21.718</v>
      </c>
      <c r="S19" s="170">
        <v>40.582000000000001</v>
      </c>
      <c r="T19" s="19">
        <v>16.041344510458206</v>
      </c>
      <c r="U19" s="13">
        <v>14.802551262995122</v>
      </c>
      <c r="V19" s="13">
        <v>30.84389577345333</v>
      </c>
      <c r="W19" s="68">
        <v>25.389305374231146</v>
      </c>
      <c r="X19" s="68">
        <v>29.230541460854116</v>
      </c>
      <c r="Y19" s="169">
        <v>54.619846835085262</v>
      </c>
      <c r="Z19" s="48">
        <v>15.066000000000001</v>
      </c>
      <c r="AA19" s="13">
        <v>16.492999999999999</v>
      </c>
      <c r="AB19" s="13">
        <v>31.559000000000001</v>
      </c>
      <c r="AC19" s="68">
        <v>7.2859999999999996</v>
      </c>
      <c r="AD19" s="68">
        <v>10.54</v>
      </c>
      <c r="AE19" s="170">
        <v>17.826000000000001</v>
      </c>
      <c r="AF19" s="19">
        <v>20.722666189840862</v>
      </c>
      <c r="AG19" s="13">
        <v>22.685446267691841</v>
      </c>
      <c r="AH19" s="13">
        <v>43.408112457532702</v>
      </c>
      <c r="AI19" s="68">
        <v>26.378480141920999</v>
      </c>
      <c r="AJ19" s="68">
        <v>38.159371492704828</v>
      </c>
      <c r="AK19" s="170">
        <v>64.537851634625838</v>
      </c>
    </row>
    <row r="20" spans="1:37" x14ac:dyDescent="0.35">
      <c r="A20" s="78" t="s">
        <v>191</v>
      </c>
      <c r="B20" s="48">
        <v>10.407999999999999</v>
      </c>
      <c r="C20" s="13">
        <v>7.8739999999999997</v>
      </c>
      <c r="D20" s="13">
        <v>18.282</v>
      </c>
      <c r="E20" s="68">
        <v>4.7</v>
      </c>
      <c r="F20" s="68">
        <v>8.657</v>
      </c>
      <c r="G20" s="170">
        <v>13.356999999999999</v>
      </c>
      <c r="H20" s="19">
        <v>11.598466613176427</v>
      </c>
      <c r="I20" s="13">
        <v>8.7746277970936966</v>
      </c>
      <c r="J20" s="13">
        <v>20.373094410270124</v>
      </c>
      <c r="K20" s="68">
        <v>18.18181818181818</v>
      </c>
      <c r="L20" s="68">
        <v>33.48936170212766</v>
      </c>
      <c r="M20" s="169">
        <v>51.671179883945833</v>
      </c>
      <c r="N20" s="48">
        <v>9.9309999999999992</v>
      </c>
      <c r="O20" s="13">
        <v>8.7010000000000005</v>
      </c>
      <c r="P20" s="13">
        <v>18.632000000000001</v>
      </c>
      <c r="Q20" s="68">
        <v>3.0110000000000001</v>
      </c>
      <c r="R20" s="68">
        <v>3.254</v>
      </c>
      <c r="S20" s="170">
        <v>6.2649999999999997</v>
      </c>
      <c r="T20" s="19">
        <v>11.801965607805386</v>
      </c>
      <c r="U20" s="13">
        <v>10.340237916978621</v>
      </c>
      <c r="V20" s="13">
        <v>22.142203524784009</v>
      </c>
      <c r="W20" s="68">
        <v>23.840063341250989</v>
      </c>
      <c r="X20" s="68">
        <v>25.764053840063337</v>
      </c>
      <c r="Y20" s="169">
        <v>49.604117181314329</v>
      </c>
      <c r="Z20" s="48">
        <v>2.3119999999999998</v>
      </c>
      <c r="AA20" s="13">
        <v>3.4969999999999999</v>
      </c>
      <c r="AB20" s="13">
        <v>5.8090000000000002</v>
      </c>
      <c r="AC20" s="68">
        <v>0.73299999999999998</v>
      </c>
      <c r="AD20" s="68">
        <v>1.919</v>
      </c>
      <c r="AE20" s="170">
        <v>2.6520000000000001</v>
      </c>
      <c r="AF20" s="19">
        <v>10.801214669469749</v>
      </c>
      <c r="AG20" s="13">
        <v>16.337304368138284</v>
      </c>
      <c r="AH20" s="13">
        <v>27.138519037608035</v>
      </c>
      <c r="AI20" s="68">
        <v>11.922576447625245</v>
      </c>
      <c r="AJ20" s="68">
        <v>31.21340273259597</v>
      </c>
      <c r="AK20" s="170">
        <v>43.135979180221213</v>
      </c>
    </row>
    <row r="21" spans="1:37" x14ac:dyDescent="0.35">
      <c r="A21" s="78" t="s">
        <v>192</v>
      </c>
      <c r="B21" s="48">
        <v>5.1100000000000003</v>
      </c>
      <c r="C21" s="13">
        <v>3.7589999999999999</v>
      </c>
      <c r="D21" s="13">
        <v>8.8689999999999998</v>
      </c>
      <c r="E21" s="68">
        <v>7.1970000000000001</v>
      </c>
      <c r="F21" s="68">
        <v>10.265000000000001</v>
      </c>
      <c r="G21" s="170">
        <v>17.462</v>
      </c>
      <c r="H21" s="19">
        <v>15.345345345345349</v>
      </c>
      <c r="I21" s="13">
        <v>11.288288288288289</v>
      </c>
      <c r="J21" s="13">
        <v>26.633633633633636</v>
      </c>
      <c r="K21" s="68">
        <v>23.154135701187148</v>
      </c>
      <c r="L21" s="68">
        <v>33.024482836277066</v>
      </c>
      <c r="M21" s="169">
        <v>56.17861853746421</v>
      </c>
      <c r="N21" s="48">
        <v>4.6210000000000004</v>
      </c>
      <c r="O21" s="13">
        <v>4.0999999999999996</v>
      </c>
      <c r="P21" s="13">
        <v>8.7210000000000001</v>
      </c>
      <c r="Q21" s="68">
        <v>5.86</v>
      </c>
      <c r="R21" s="68">
        <v>6.6189999999999998</v>
      </c>
      <c r="S21" s="170">
        <v>12.478999999999999</v>
      </c>
      <c r="T21" s="19">
        <v>16.59365124964091</v>
      </c>
      <c r="U21" s="13">
        <v>14.722780810112035</v>
      </c>
      <c r="V21" s="13">
        <v>31.316432059752948</v>
      </c>
      <c r="W21" s="68">
        <v>26.601298288619546</v>
      </c>
      <c r="X21" s="68">
        <v>30.04675654818648</v>
      </c>
      <c r="Y21" s="169">
        <v>56.648054836806025</v>
      </c>
      <c r="Z21" s="48">
        <v>1.1830000000000001</v>
      </c>
      <c r="AA21" s="13">
        <v>1.599</v>
      </c>
      <c r="AB21" s="13">
        <v>2.782</v>
      </c>
      <c r="AC21" s="16">
        <v>1.018</v>
      </c>
      <c r="AD21" s="68">
        <v>1.643</v>
      </c>
      <c r="AE21" s="170">
        <v>2.661</v>
      </c>
      <c r="AF21" s="19">
        <v>12.716328066215199</v>
      </c>
      <c r="AG21" s="13">
        <v>17.188003869719445</v>
      </c>
      <c r="AH21" s="13">
        <v>29.904331935934639</v>
      </c>
      <c r="AI21" s="16">
        <v>21.020028907701839</v>
      </c>
      <c r="AJ21" s="68">
        <v>33.925252942391083</v>
      </c>
      <c r="AK21" s="170">
        <v>54.945281850092925</v>
      </c>
    </row>
    <row r="22" spans="1:37" x14ac:dyDescent="0.35">
      <c r="A22" s="78" t="s">
        <v>193</v>
      </c>
      <c r="B22" s="48">
        <v>221.35400000000001</v>
      </c>
      <c r="C22" s="13">
        <v>227.02799999999999</v>
      </c>
      <c r="D22" s="13">
        <v>448.38200000000001</v>
      </c>
      <c r="E22" s="68">
        <v>155.51499999999999</v>
      </c>
      <c r="F22" s="68">
        <v>186.67699999999999</v>
      </c>
      <c r="G22" s="170">
        <v>342.19200000000001</v>
      </c>
      <c r="H22" s="19">
        <v>12.314582238059078</v>
      </c>
      <c r="I22" s="13">
        <v>12.63024375589362</v>
      </c>
      <c r="J22" s="13">
        <v>24.944825993952694</v>
      </c>
      <c r="K22" s="68">
        <v>24.875434878234092</v>
      </c>
      <c r="L22" s="68">
        <v>29.859959211420804</v>
      </c>
      <c r="M22" s="169">
        <v>54.735394089654896</v>
      </c>
      <c r="N22" s="48">
        <v>236.85400000000001</v>
      </c>
      <c r="O22" s="13">
        <v>245.62299999999999</v>
      </c>
      <c r="P22" s="13">
        <v>482.47699999999998</v>
      </c>
      <c r="Q22" s="68">
        <v>85.147999999999996</v>
      </c>
      <c r="R22" s="68">
        <v>128.77799999999999</v>
      </c>
      <c r="S22" s="170">
        <v>213.92599999999999</v>
      </c>
      <c r="T22" s="19">
        <v>13.626794941055113</v>
      </c>
      <c r="U22" s="13">
        <v>14.131297144260936</v>
      </c>
      <c r="V22" s="13">
        <v>27.758092085316047</v>
      </c>
      <c r="W22" s="68">
        <v>24.127944868547075</v>
      </c>
      <c r="X22" s="68">
        <v>36.491150517707467</v>
      </c>
      <c r="Y22" s="169">
        <v>60.619095386254536</v>
      </c>
      <c r="Z22" s="48">
        <v>71.191999999999993</v>
      </c>
      <c r="AA22" s="13">
        <v>96.796000000000006</v>
      </c>
      <c r="AB22" s="13">
        <v>167.988</v>
      </c>
      <c r="AC22" s="68">
        <v>25.170999999999999</v>
      </c>
      <c r="AD22" s="68">
        <v>53.243000000000002</v>
      </c>
      <c r="AE22" s="170">
        <v>78.414000000000001</v>
      </c>
      <c r="AF22" s="19">
        <v>13.292133048292083</v>
      </c>
      <c r="AG22" s="13">
        <v>18.072610834679189</v>
      </c>
      <c r="AH22" s="13">
        <v>31.364743882971272</v>
      </c>
      <c r="AI22" s="68">
        <v>20.475380898538226</v>
      </c>
      <c r="AJ22" s="68">
        <v>43.310583813947432</v>
      </c>
      <c r="AK22" s="170">
        <v>63.785964712485665</v>
      </c>
    </row>
    <row r="23" spans="1:37" x14ac:dyDescent="0.35">
      <c r="A23" s="78" t="s">
        <v>194</v>
      </c>
      <c r="B23" s="48">
        <v>87.58</v>
      </c>
      <c r="C23" s="13">
        <v>78.646000000000001</v>
      </c>
      <c r="D23" s="13">
        <v>166.226</v>
      </c>
      <c r="E23" s="68">
        <v>58.256</v>
      </c>
      <c r="F23" s="68">
        <v>70.534000000000006</v>
      </c>
      <c r="G23" s="170">
        <v>128.79</v>
      </c>
      <c r="H23" s="19">
        <v>10.042817860116092</v>
      </c>
      <c r="I23" s="13">
        <v>9.0183541153995233</v>
      </c>
      <c r="J23" s="13">
        <v>19.061171975515613</v>
      </c>
      <c r="K23" s="68">
        <v>21.345840279940642</v>
      </c>
      <c r="L23" s="68">
        <v>25.844676914057491</v>
      </c>
      <c r="M23" s="169">
        <v>47.190517193998126</v>
      </c>
      <c r="N23" s="48">
        <v>76.512</v>
      </c>
      <c r="O23" s="13">
        <v>71.816000000000003</v>
      </c>
      <c r="P23" s="13">
        <v>148.328</v>
      </c>
      <c r="Q23" s="68">
        <v>33.448</v>
      </c>
      <c r="R23" s="68">
        <v>41.149000000000001</v>
      </c>
      <c r="S23" s="170">
        <v>74.596999999999994</v>
      </c>
      <c r="T23" s="19">
        <v>12.037342949111265</v>
      </c>
      <c r="U23" s="13">
        <v>11.298539068817632</v>
      </c>
      <c r="V23" s="13">
        <v>23.335882017928899</v>
      </c>
      <c r="W23" s="68">
        <v>24.616380991632138</v>
      </c>
      <c r="X23" s="68">
        <v>30.284006859144665</v>
      </c>
      <c r="Y23" s="169">
        <v>54.900387850776802</v>
      </c>
      <c r="Z23" s="48">
        <v>19.776</v>
      </c>
      <c r="AA23" s="13">
        <v>21.914999999999999</v>
      </c>
      <c r="AB23" s="13">
        <v>41.691000000000003</v>
      </c>
      <c r="AC23" s="68">
        <v>6.8949999999999996</v>
      </c>
      <c r="AD23" s="68">
        <v>13.565</v>
      </c>
      <c r="AE23" s="170">
        <v>20.46</v>
      </c>
      <c r="AF23" s="19">
        <v>13.086115853416443</v>
      </c>
      <c r="AG23" s="13">
        <v>14.501528566323897</v>
      </c>
      <c r="AH23" s="13">
        <v>27.587644419740343</v>
      </c>
      <c r="AI23" s="68">
        <v>18.510564041987703</v>
      </c>
      <c r="AJ23" s="68">
        <v>36.417085022416707</v>
      </c>
      <c r="AK23" s="170">
        <v>54.927649064404413</v>
      </c>
    </row>
    <row r="24" spans="1:37" x14ac:dyDescent="0.35">
      <c r="A24" s="78" t="s">
        <v>195</v>
      </c>
      <c r="B24" s="48">
        <v>14.281000000000001</v>
      </c>
      <c r="C24" s="13">
        <v>15.032999999999999</v>
      </c>
      <c r="D24" s="13">
        <v>29.314</v>
      </c>
      <c r="E24" s="68">
        <v>8.1649999999999991</v>
      </c>
      <c r="F24" s="68">
        <v>11.178000000000001</v>
      </c>
      <c r="G24" s="170">
        <v>19.343</v>
      </c>
      <c r="H24" s="19">
        <v>14.913169244264369</v>
      </c>
      <c r="I24" s="13">
        <v>15.698457618445923</v>
      </c>
      <c r="J24" s="13">
        <v>30.611626862710292</v>
      </c>
      <c r="K24" s="68">
        <v>20.027963108320247</v>
      </c>
      <c r="L24" s="68">
        <v>27.418563579277869</v>
      </c>
      <c r="M24" s="169">
        <v>47.446526687598116</v>
      </c>
      <c r="N24" s="48">
        <v>13.102</v>
      </c>
      <c r="O24" s="13">
        <v>16.170999999999999</v>
      </c>
      <c r="P24" s="13">
        <v>29.273</v>
      </c>
      <c r="Q24" s="68">
        <v>6.05</v>
      </c>
      <c r="R24" s="68">
        <v>9.077</v>
      </c>
      <c r="S24" s="170">
        <v>15.127000000000001</v>
      </c>
      <c r="T24" s="19">
        <v>13.557112258518465</v>
      </c>
      <c r="U24" s="13">
        <v>16.732717320447417</v>
      </c>
      <c r="V24" s="13">
        <v>30.289829578965886</v>
      </c>
      <c r="W24" s="68">
        <v>20.160618481122331</v>
      </c>
      <c r="X24" s="68">
        <v>30.247592388949982</v>
      </c>
      <c r="Y24" s="169">
        <v>50.40821087007231</v>
      </c>
      <c r="Z24" s="48">
        <v>3.32</v>
      </c>
      <c r="AA24" s="13">
        <v>3.915</v>
      </c>
      <c r="AB24" s="13">
        <v>7.2350000000000003</v>
      </c>
      <c r="AC24" s="68">
        <v>2.004</v>
      </c>
      <c r="AD24" s="68">
        <v>1.653</v>
      </c>
      <c r="AE24" s="170">
        <v>3.657</v>
      </c>
      <c r="AF24" s="19">
        <v>12.664021971315227</v>
      </c>
      <c r="AG24" s="13">
        <v>14.93362831858407</v>
      </c>
      <c r="AH24" s="13">
        <v>27.597650289899295</v>
      </c>
      <c r="AI24" s="68">
        <v>27.324788655576768</v>
      </c>
      <c r="AJ24" s="68">
        <v>22.538860103626945</v>
      </c>
      <c r="AK24" s="170">
        <v>49.863648759203713</v>
      </c>
    </row>
    <row r="25" spans="1:37" x14ac:dyDescent="0.35">
      <c r="A25" s="78" t="s">
        <v>196</v>
      </c>
      <c r="B25" s="48">
        <v>17.640999999999998</v>
      </c>
      <c r="C25" s="13">
        <v>14.138999999999999</v>
      </c>
      <c r="D25" s="13">
        <v>31.78</v>
      </c>
      <c r="E25" s="68">
        <v>7.266</v>
      </c>
      <c r="F25" s="68">
        <v>6.8049999999999997</v>
      </c>
      <c r="G25" s="170">
        <v>14.071</v>
      </c>
      <c r="H25" s="19">
        <v>11.868112646492916</v>
      </c>
      <c r="I25" s="13">
        <v>9.512116360113561</v>
      </c>
      <c r="J25" s="13">
        <v>21.380229006606477</v>
      </c>
      <c r="K25" s="68">
        <v>20.275134637385939</v>
      </c>
      <c r="L25" s="68">
        <v>18.988754639060186</v>
      </c>
      <c r="M25" s="169">
        <v>39.263889276446122</v>
      </c>
      <c r="N25" s="48">
        <v>14.611000000000001</v>
      </c>
      <c r="O25" s="13">
        <v>14.369</v>
      </c>
      <c r="P25" s="13">
        <v>28.98</v>
      </c>
      <c r="Q25" s="68">
        <v>6.5519999999999996</v>
      </c>
      <c r="R25" s="68">
        <v>5.3479999999999999</v>
      </c>
      <c r="S25" s="170">
        <v>11.9</v>
      </c>
      <c r="T25" s="19">
        <v>11.113562029360311</v>
      </c>
      <c r="U25" s="13">
        <v>10.929489617403211</v>
      </c>
      <c r="V25" s="13">
        <v>22.043051646763519</v>
      </c>
      <c r="W25" s="68">
        <v>27.562996929031168</v>
      </c>
      <c r="X25" s="68">
        <v>22.498001766858774</v>
      </c>
      <c r="Y25" s="169">
        <v>50.06099869588995</v>
      </c>
      <c r="Z25" s="48">
        <v>2.113</v>
      </c>
      <c r="AA25" s="13">
        <v>3.8149999999999999</v>
      </c>
      <c r="AB25" s="13">
        <v>5.9279999999999999</v>
      </c>
      <c r="AC25" s="68">
        <v>1.7609999999999999</v>
      </c>
      <c r="AD25" s="68">
        <v>3.24</v>
      </c>
      <c r="AE25" s="170">
        <v>5.0010000000000003</v>
      </c>
      <c r="AF25" s="19">
        <v>7.4656396848390632</v>
      </c>
      <c r="AG25" s="13">
        <v>13.479136487298167</v>
      </c>
      <c r="AH25" s="13">
        <v>20.944776172137228</v>
      </c>
      <c r="AI25" s="68">
        <v>22.06766917293233</v>
      </c>
      <c r="AJ25" s="68">
        <v>40.601503759398497</v>
      </c>
      <c r="AK25" s="170">
        <v>62.669172932330824</v>
      </c>
    </row>
    <row r="26" spans="1:37" x14ac:dyDescent="0.35">
      <c r="A26" s="78" t="s">
        <v>197</v>
      </c>
      <c r="B26" s="48">
        <v>123.089</v>
      </c>
      <c r="C26" s="13">
        <v>104.98699999999999</v>
      </c>
      <c r="D26" s="13">
        <v>228.07599999999999</v>
      </c>
      <c r="E26" s="68">
        <v>63.954000000000001</v>
      </c>
      <c r="F26" s="68">
        <v>89.274000000000001</v>
      </c>
      <c r="G26" s="170">
        <v>153.22800000000001</v>
      </c>
      <c r="H26" s="19">
        <v>11.582045566390057</v>
      </c>
      <c r="I26" s="13">
        <v>9.8787399189090248</v>
      </c>
      <c r="J26" s="13">
        <v>21.460785485299084</v>
      </c>
      <c r="K26" s="68">
        <v>19.311940041610928</v>
      </c>
      <c r="L26" s="68">
        <v>26.957721726159019</v>
      </c>
      <c r="M26" s="169">
        <v>46.269661767769954</v>
      </c>
      <c r="N26" s="48">
        <v>109.042</v>
      </c>
      <c r="O26" s="13">
        <v>107.15300000000001</v>
      </c>
      <c r="P26" s="13">
        <v>216.19499999999999</v>
      </c>
      <c r="Q26" s="68">
        <v>52.329000000000001</v>
      </c>
      <c r="R26" s="68">
        <v>59.262999999999998</v>
      </c>
      <c r="S26" s="170">
        <v>111.592</v>
      </c>
      <c r="T26" s="19">
        <v>13.452525324802702</v>
      </c>
      <c r="U26" s="13">
        <v>13.219479156000293</v>
      </c>
      <c r="V26" s="13">
        <v>26.672004480802993</v>
      </c>
      <c r="W26" s="68">
        <v>25.411925816931568</v>
      </c>
      <c r="X26" s="68">
        <v>28.779203877177391</v>
      </c>
      <c r="Y26" s="169">
        <v>54.191129694108966</v>
      </c>
      <c r="Z26" s="48">
        <v>32.533000000000001</v>
      </c>
      <c r="AA26" s="13">
        <v>40.170999999999999</v>
      </c>
      <c r="AB26" s="13">
        <v>72.703999999999994</v>
      </c>
      <c r="AC26" s="68">
        <v>15.789</v>
      </c>
      <c r="AD26" s="68">
        <v>24.068999999999999</v>
      </c>
      <c r="AE26" s="170">
        <v>39.857999999999997</v>
      </c>
      <c r="AF26" s="19">
        <v>13.758352364036201</v>
      </c>
      <c r="AG26" s="13">
        <v>16.98849699737799</v>
      </c>
      <c r="AH26" s="13">
        <v>30.746849361414188</v>
      </c>
      <c r="AI26" s="68">
        <v>22.657023548151017</v>
      </c>
      <c r="AJ26" s="68">
        <v>34.538723147789405</v>
      </c>
      <c r="AK26" s="170">
        <v>57.195746695940414</v>
      </c>
    </row>
    <row r="27" spans="1:37" x14ac:dyDescent="0.35">
      <c r="A27" s="78" t="s">
        <v>198</v>
      </c>
      <c r="B27" s="48">
        <v>49.140999999999998</v>
      </c>
      <c r="C27" s="13">
        <v>38.155000000000001</v>
      </c>
      <c r="D27" s="13">
        <v>87.296000000000006</v>
      </c>
      <c r="E27" s="68">
        <v>33.524999999999999</v>
      </c>
      <c r="F27" s="68">
        <v>35.381999999999998</v>
      </c>
      <c r="G27" s="170">
        <v>68.906999999999996</v>
      </c>
      <c r="H27" s="19">
        <v>8.3424157541804593</v>
      </c>
      <c r="I27" s="13">
        <v>6.4773788303200073</v>
      </c>
      <c r="J27" s="13">
        <v>14.819794584500469</v>
      </c>
      <c r="K27" s="68">
        <v>20.719896663185025</v>
      </c>
      <c r="L27" s="68">
        <v>21.867602796027221</v>
      </c>
      <c r="M27" s="169">
        <v>42.587499459212246</v>
      </c>
      <c r="N27" s="48">
        <v>46.279000000000003</v>
      </c>
      <c r="O27" s="13">
        <v>40.661000000000001</v>
      </c>
      <c r="P27" s="13">
        <v>86.94</v>
      </c>
      <c r="Q27" s="68">
        <v>24.026</v>
      </c>
      <c r="R27" s="68">
        <v>21.047999999999998</v>
      </c>
      <c r="S27" s="170">
        <v>45.073999999999998</v>
      </c>
      <c r="T27" s="19">
        <v>10.281297764191521</v>
      </c>
      <c r="U27" s="13">
        <v>9.0332083318522738</v>
      </c>
      <c r="V27" s="13">
        <v>19.314506096043793</v>
      </c>
      <c r="W27" s="68">
        <v>26.434732858023057</v>
      </c>
      <c r="X27" s="68">
        <v>23.158172696065481</v>
      </c>
      <c r="Y27" s="169">
        <v>49.592905554088539</v>
      </c>
      <c r="Z27" s="48">
        <v>14.534000000000001</v>
      </c>
      <c r="AA27" s="13">
        <v>12.67</v>
      </c>
      <c r="AB27" s="13">
        <v>27.204000000000001</v>
      </c>
      <c r="AC27" s="68">
        <v>8.23</v>
      </c>
      <c r="AD27" s="68">
        <v>11.593</v>
      </c>
      <c r="AE27" s="170">
        <v>19.823</v>
      </c>
      <c r="AF27" s="19">
        <v>11.801388494174009</v>
      </c>
      <c r="AG27" s="13">
        <v>10.287848646015185</v>
      </c>
      <c r="AH27" s="13">
        <v>22.089237140189194</v>
      </c>
      <c r="AI27" s="68">
        <v>24.195207996472146</v>
      </c>
      <c r="AJ27" s="68">
        <v>34.08202263707188</v>
      </c>
      <c r="AK27" s="170">
        <v>58.277230633544022</v>
      </c>
    </row>
    <row r="28" spans="1:37" x14ac:dyDescent="0.35">
      <c r="A28" s="78" t="s">
        <v>199</v>
      </c>
      <c r="B28" s="48">
        <v>22.253</v>
      </c>
      <c r="C28" s="13">
        <v>17.695</v>
      </c>
      <c r="D28" s="13">
        <v>39.948</v>
      </c>
      <c r="E28" s="68">
        <v>12.157</v>
      </c>
      <c r="F28" s="68">
        <v>13.987</v>
      </c>
      <c r="G28" s="170">
        <v>26.143999999999998</v>
      </c>
      <c r="H28" s="19">
        <v>7.9339556043611266</v>
      </c>
      <c r="I28" s="13">
        <v>6.3088727101590854</v>
      </c>
      <c r="J28" s="13">
        <v>14.242828314520212</v>
      </c>
      <c r="K28" s="68">
        <v>18.271861003396758</v>
      </c>
      <c r="L28" s="68">
        <v>21.022334445546637</v>
      </c>
      <c r="M28" s="169">
        <v>39.294195448943391</v>
      </c>
      <c r="N28" s="48">
        <v>27.215</v>
      </c>
      <c r="O28" s="13">
        <v>18.928000000000001</v>
      </c>
      <c r="P28" s="13">
        <v>46.143000000000001</v>
      </c>
      <c r="Q28" s="68">
        <v>9.5619999999999994</v>
      </c>
      <c r="R28" s="68">
        <v>11.496</v>
      </c>
      <c r="S28" s="170">
        <v>21.058</v>
      </c>
      <c r="T28" s="19">
        <v>12.053342073095115</v>
      </c>
      <c r="U28" s="13">
        <v>8.3830850178043121</v>
      </c>
      <c r="V28" s="13">
        <v>20.436427090899429</v>
      </c>
      <c r="W28" s="68">
        <v>21.844516025860688</v>
      </c>
      <c r="X28" s="68">
        <v>26.262764717976836</v>
      </c>
      <c r="Y28" s="169">
        <v>48.107280743837528</v>
      </c>
      <c r="Z28" s="48">
        <v>8.7750000000000004</v>
      </c>
      <c r="AA28" s="13">
        <v>5.6239999999999997</v>
      </c>
      <c r="AB28" s="13">
        <v>14.398999999999999</v>
      </c>
      <c r="AC28" s="68">
        <v>4.601</v>
      </c>
      <c r="AD28" s="68">
        <v>8.1059999999999999</v>
      </c>
      <c r="AE28" s="170">
        <v>12.707000000000001</v>
      </c>
      <c r="AF28" s="19">
        <v>13.91289182032947</v>
      </c>
      <c r="AG28" s="13">
        <v>8.9169348829097359</v>
      </c>
      <c r="AH28" s="13">
        <v>22.829826703239206</v>
      </c>
      <c r="AI28" s="68">
        <v>18.405472437795023</v>
      </c>
      <c r="AJ28" s="68">
        <v>32.426594127530201</v>
      </c>
      <c r="AK28" s="170">
        <v>50.832066565325228</v>
      </c>
    </row>
    <row r="29" spans="1:37" x14ac:dyDescent="0.35">
      <c r="A29" s="78" t="s">
        <v>200</v>
      </c>
      <c r="B29" s="48">
        <v>20.788</v>
      </c>
      <c r="C29" s="13">
        <v>16.577000000000002</v>
      </c>
      <c r="D29" s="13">
        <v>37.365000000000002</v>
      </c>
      <c r="E29" s="68">
        <v>13.581</v>
      </c>
      <c r="F29" s="68">
        <v>15.103999999999999</v>
      </c>
      <c r="G29" s="170">
        <v>28.684999999999999</v>
      </c>
      <c r="H29" s="19">
        <v>8.7863597555305724</v>
      </c>
      <c r="I29" s="13">
        <v>7.0065174941038251</v>
      </c>
      <c r="J29" s="13">
        <v>15.792877249634396</v>
      </c>
      <c r="K29" s="68">
        <v>18.541626846517214</v>
      </c>
      <c r="L29" s="68">
        <v>20.62092127897769</v>
      </c>
      <c r="M29" s="169">
        <v>39.162548125494908</v>
      </c>
      <c r="N29" s="48">
        <v>23.631</v>
      </c>
      <c r="O29" s="13">
        <v>20.472000000000001</v>
      </c>
      <c r="P29" s="13">
        <v>44.103000000000002</v>
      </c>
      <c r="Q29" s="68">
        <v>11.984</v>
      </c>
      <c r="R29" s="68">
        <v>11.148999999999999</v>
      </c>
      <c r="S29" s="170">
        <v>23.132999999999999</v>
      </c>
      <c r="T29" s="19">
        <v>12.543925769430849</v>
      </c>
      <c r="U29" s="13">
        <v>10.867049568439269</v>
      </c>
      <c r="V29" s="13">
        <v>23.41097533787012</v>
      </c>
      <c r="W29" s="68">
        <v>27.381986016542523</v>
      </c>
      <c r="X29" s="68">
        <v>25.474112324635559</v>
      </c>
      <c r="Y29" s="169">
        <v>52.856098341178082</v>
      </c>
      <c r="Z29" s="48">
        <v>8.5719999999999992</v>
      </c>
      <c r="AA29" s="13">
        <v>6.8390000000000004</v>
      </c>
      <c r="AB29" s="13">
        <v>15.411</v>
      </c>
      <c r="AC29" s="68">
        <v>4.8010000000000002</v>
      </c>
      <c r="AD29" s="68">
        <v>7.8979999999999997</v>
      </c>
      <c r="AE29" s="170">
        <v>12.699</v>
      </c>
      <c r="AF29" s="19">
        <v>16.653714640969845</v>
      </c>
      <c r="AG29" s="13">
        <v>13.286835561081755</v>
      </c>
      <c r="AH29" s="13">
        <v>29.940550202051597</v>
      </c>
      <c r="AI29" s="68">
        <v>22.368727577691843</v>
      </c>
      <c r="AJ29" s="68">
        <v>36.798210874528252</v>
      </c>
      <c r="AK29" s="170">
        <v>59.166938452220101</v>
      </c>
    </row>
    <row r="30" spans="1:37" x14ac:dyDescent="0.35">
      <c r="A30" s="78" t="s">
        <v>201</v>
      </c>
      <c r="B30" s="48">
        <v>33.259</v>
      </c>
      <c r="C30" s="13">
        <v>33.671999999999997</v>
      </c>
      <c r="D30" s="13">
        <v>66.930999999999997</v>
      </c>
      <c r="E30" s="68">
        <v>21.821000000000002</v>
      </c>
      <c r="F30" s="68">
        <v>31.747</v>
      </c>
      <c r="G30" s="170">
        <v>53.567999999999998</v>
      </c>
      <c r="H30" s="19">
        <v>8.5712886698898014</v>
      </c>
      <c r="I30" s="13">
        <v>8.6777242879379823</v>
      </c>
      <c r="J30" s="13">
        <v>17.249012957827784</v>
      </c>
      <c r="K30" s="68">
        <v>18.74849640856446</v>
      </c>
      <c r="L30" s="68">
        <v>27.276867030965388</v>
      </c>
      <c r="M30" s="169">
        <v>46.025363439529848</v>
      </c>
      <c r="N30" s="48">
        <v>33.752000000000002</v>
      </c>
      <c r="O30" s="13">
        <v>30.074999999999999</v>
      </c>
      <c r="P30" s="13">
        <v>63.826999999999998</v>
      </c>
      <c r="Q30" s="68">
        <v>16.559999999999999</v>
      </c>
      <c r="R30" s="68">
        <v>11.784000000000001</v>
      </c>
      <c r="S30" s="170">
        <v>28.344000000000001</v>
      </c>
      <c r="T30" s="19">
        <v>10.768798815661853</v>
      </c>
      <c r="U30" s="13">
        <v>9.5956276481698914</v>
      </c>
      <c r="V30" s="13">
        <v>20.364426463831744</v>
      </c>
      <c r="W30" s="68">
        <v>24.278321042677646</v>
      </c>
      <c r="X30" s="68">
        <v>17.276312510079315</v>
      </c>
      <c r="Y30" s="169">
        <v>41.554633552756968</v>
      </c>
      <c r="Z30" s="48">
        <v>9.3759999999999994</v>
      </c>
      <c r="AA30" s="13">
        <v>12.252000000000001</v>
      </c>
      <c r="AB30" s="13">
        <v>21.628</v>
      </c>
      <c r="AC30" s="68">
        <v>4.681</v>
      </c>
      <c r="AD30" s="68">
        <v>5.7430000000000003</v>
      </c>
      <c r="AE30" s="170">
        <v>10.423999999999999</v>
      </c>
      <c r="AF30" s="19">
        <v>11.031886104247558</v>
      </c>
      <c r="AG30" s="13">
        <v>14.415813625132371</v>
      </c>
      <c r="AH30" s="13">
        <v>25.447699729379931</v>
      </c>
      <c r="AI30" s="68">
        <v>22.24809885931559</v>
      </c>
      <c r="AJ30" s="68">
        <v>27.295627376425859</v>
      </c>
      <c r="AK30" s="170">
        <v>49.543726235741438</v>
      </c>
    </row>
    <row r="31" spans="1:37" x14ac:dyDescent="0.35">
      <c r="A31" s="78" t="s">
        <v>202</v>
      </c>
      <c r="B31" s="48">
        <v>37.844000000000001</v>
      </c>
      <c r="C31" s="13">
        <v>36.555</v>
      </c>
      <c r="D31" s="13">
        <v>74.399000000000001</v>
      </c>
      <c r="E31" s="68">
        <v>23.497</v>
      </c>
      <c r="F31" s="68">
        <v>33.101999999999997</v>
      </c>
      <c r="G31" s="170">
        <v>56.598999999999997</v>
      </c>
      <c r="H31" s="19">
        <v>10.302985753217301</v>
      </c>
      <c r="I31" s="13">
        <v>9.9520569762408435</v>
      </c>
      <c r="J31" s="13">
        <v>20.255042729458143</v>
      </c>
      <c r="K31" s="68">
        <v>19.858185997768835</v>
      </c>
      <c r="L31" s="68">
        <v>27.975727663026941</v>
      </c>
      <c r="M31" s="169">
        <v>47.83391366079578</v>
      </c>
      <c r="N31" s="48">
        <v>37.381999999999998</v>
      </c>
      <c r="O31" s="13">
        <v>31.591000000000001</v>
      </c>
      <c r="P31" s="13">
        <v>68.972999999999999</v>
      </c>
      <c r="Q31" s="68">
        <v>19.494</v>
      </c>
      <c r="R31" s="68">
        <v>20.303999999999998</v>
      </c>
      <c r="S31" s="170">
        <v>39.798000000000002</v>
      </c>
      <c r="T31" s="19">
        <v>11.941757497540218</v>
      </c>
      <c r="U31" s="13">
        <v>10.091810526584801</v>
      </c>
      <c r="V31" s="13">
        <v>22.033568024125021</v>
      </c>
      <c r="W31" s="68">
        <v>26.07125662012518</v>
      </c>
      <c r="X31" s="68">
        <v>27.154549831487717</v>
      </c>
      <c r="Y31" s="169">
        <v>53.225806451612904</v>
      </c>
      <c r="Z31" s="48">
        <v>10.391999999999999</v>
      </c>
      <c r="AA31" s="13">
        <v>9.1649999999999991</v>
      </c>
      <c r="AB31" s="13">
        <v>19.556999999999999</v>
      </c>
      <c r="AC31" s="68">
        <v>4.5350000000000001</v>
      </c>
      <c r="AD31" s="68">
        <v>4.3490000000000002</v>
      </c>
      <c r="AE31" s="170">
        <v>8.8840000000000003</v>
      </c>
      <c r="AF31" s="19">
        <v>11.912922861761031</v>
      </c>
      <c r="AG31" s="13">
        <v>10.506345075831392</v>
      </c>
      <c r="AH31" s="13">
        <v>22.419267937592423</v>
      </c>
      <c r="AI31" s="68">
        <v>27.617075695755435</v>
      </c>
      <c r="AJ31" s="68">
        <v>26.48437975762743</v>
      </c>
      <c r="AK31" s="170">
        <v>54.101455453382869</v>
      </c>
    </row>
    <row r="32" spans="1:37" x14ac:dyDescent="0.35">
      <c r="A32" s="78" t="s">
        <v>203</v>
      </c>
      <c r="B32" s="48">
        <v>15.911</v>
      </c>
      <c r="C32" s="13">
        <v>14.128</v>
      </c>
      <c r="D32" s="13">
        <v>30.039000000000001</v>
      </c>
      <c r="E32" s="68">
        <v>6.4029999999999996</v>
      </c>
      <c r="F32" s="68">
        <v>8.8650000000000002</v>
      </c>
      <c r="G32" s="170">
        <v>15.268000000000001</v>
      </c>
      <c r="H32" s="19">
        <v>10.889442490110461</v>
      </c>
      <c r="I32" s="13">
        <v>9.6691624348111738</v>
      </c>
      <c r="J32" s="13">
        <v>20.558604924921635</v>
      </c>
      <c r="K32" s="68">
        <v>18.701989076145686</v>
      </c>
      <c r="L32" s="68">
        <v>25.893039693898412</v>
      </c>
      <c r="M32" s="169">
        <v>44.595028770044109</v>
      </c>
      <c r="N32" s="48">
        <v>16.690000000000001</v>
      </c>
      <c r="O32" s="13">
        <v>14.824999999999999</v>
      </c>
      <c r="P32" s="13">
        <v>31.515000000000001</v>
      </c>
      <c r="Q32" s="68">
        <v>5.5990000000000002</v>
      </c>
      <c r="R32" s="68">
        <v>6.03</v>
      </c>
      <c r="S32" s="170">
        <v>11.629</v>
      </c>
      <c r="T32" s="19">
        <v>13.714952503040465</v>
      </c>
      <c r="U32" s="13">
        <v>12.182394898596458</v>
      </c>
      <c r="V32" s="13">
        <v>25.897347401636921</v>
      </c>
      <c r="W32" s="68">
        <v>23.326250885306003</v>
      </c>
      <c r="X32" s="68">
        <v>25.12185976752906</v>
      </c>
      <c r="Y32" s="169">
        <v>48.448110652835055</v>
      </c>
      <c r="Z32" s="48">
        <v>5.0389999999999997</v>
      </c>
      <c r="AA32" s="13">
        <v>5.3079999999999998</v>
      </c>
      <c r="AB32" s="13">
        <v>10.347</v>
      </c>
      <c r="AC32" s="68">
        <v>2.5329999999999999</v>
      </c>
      <c r="AD32" s="68">
        <v>1.7210000000000001</v>
      </c>
      <c r="AE32" s="170">
        <v>4.2539999999999996</v>
      </c>
      <c r="AF32" s="19">
        <v>16.260608603052695</v>
      </c>
      <c r="AG32" s="13">
        <v>17.128658556261897</v>
      </c>
      <c r="AH32" s="13">
        <v>33.389267159314599</v>
      </c>
      <c r="AI32" s="68">
        <v>28.396860986547082</v>
      </c>
      <c r="AJ32" s="68">
        <v>19.293721973094172</v>
      </c>
      <c r="AK32" s="170">
        <v>47.690582959641254</v>
      </c>
    </row>
    <row r="33" spans="1:37" x14ac:dyDescent="0.35">
      <c r="A33" s="78" t="s">
        <v>204</v>
      </c>
      <c r="B33" s="48">
        <v>65.98</v>
      </c>
      <c r="C33" s="13">
        <v>48.17</v>
      </c>
      <c r="D33" s="13">
        <v>114.15</v>
      </c>
      <c r="E33" s="68">
        <v>37.744999999999997</v>
      </c>
      <c r="F33" s="68">
        <v>43.103999999999999</v>
      </c>
      <c r="G33" s="170">
        <v>80.849000000000004</v>
      </c>
      <c r="H33" s="19">
        <v>12.156363482269361</v>
      </c>
      <c r="I33" s="13">
        <v>8.8749928605776773</v>
      </c>
      <c r="J33" s="13">
        <v>21.031356342847037</v>
      </c>
      <c r="K33" s="68">
        <v>22.444416694911727</v>
      </c>
      <c r="L33" s="68">
        <v>25.63105410564247</v>
      </c>
      <c r="M33" s="169">
        <v>48.0754708005542</v>
      </c>
      <c r="N33" s="48">
        <v>50.573999999999998</v>
      </c>
      <c r="O33" s="13">
        <v>49.768000000000001</v>
      </c>
      <c r="P33" s="13">
        <v>100.342</v>
      </c>
      <c r="Q33" s="68">
        <v>23.747</v>
      </c>
      <c r="R33" s="68">
        <v>29.2</v>
      </c>
      <c r="S33" s="170">
        <v>52.947000000000003</v>
      </c>
      <c r="T33" s="19">
        <v>13.208838278311742</v>
      </c>
      <c r="U33" s="13">
        <v>12.998328458002508</v>
      </c>
      <c r="V33" s="13">
        <v>26.207166736314253</v>
      </c>
      <c r="W33" s="68">
        <v>25.303143313798614</v>
      </c>
      <c r="X33" s="68">
        <v>31.113478955780504</v>
      </c>
      <c r="Y33" s="169">
        <v>56.416622269579129</v>
      </c>
      <c r="Z33" s="48">
        <v>10.334</v>
      </c>
      <c r="AA33" s="13">
        <v>18.353999999999999</v>
      </c>
      <c r="AB33" s="13">
        <v>28.687999999999999</v>
      </c>
      <c r="AC33" s="68">
        <v>8.3049999999999997</v>
      </c>
      <c r="AD33" s="68">
        <v>12.67</v>
      </c>
      <c r="AE33" s="170">
        <v>20.975000000000001</v>
      </c>
      <c r="AF33" s="19">
        <v>9.8698222591520768</v>
      </c>
      <c r="AG33" s="13">
        <v>17.529583679550729</v>
      </c>
      <c r="AH33" s="13">
        <v>27.399405938702802</v>
      </c>
      <c r="AI33" s="68">
        <v>25.091392489199073</v>
      </c>
      <c r="AJ33" s="68">
        <v>38.279102087676371</v>
      </c>
      <c r="AK33" s="170">
        <v>63.370494576875444</v>
      </c>
    </row>
    <row r="34" spans="1:37" x14ac:dyDescent="0.35">
      <c r="A34" s="78" t="s">
        <v>205</v>
      </c>
      <c r="B34" s="48">
        <v>78.504000000000005</v>
      </c>
      <c r="C34" s="13">
        <v>65.179000000000002</v>
      </c>
      <c r="D34" s="13">
        <v>143.68299999999999</v>
      </c>
      <c r="E34" s="68">
        <v>53.709000000000003</v>
      </c>
      <c r="F34" s="68">
        <v>60.488999999999997</v>
      </c>
      <c r="G34" s="170">
        <v>114.19799999999999</v>
      </c>
      <c r="H34" s="19">
        <v>12.917217197287689</v>
      </c>
      <c r="I34" s="13">
        <v>10.72469300547761</v>
      </c>
      <c r="J34" s="13">
        <v>23.641910202765295</v>
      </c>
      <c r="K34" s="68">
        <v>23.758000946622023</v>
      </c>
      <c r="L34" s="68">
        <v>26.757111829678809</v>
      </c>
      <c r="M34" s="169">
        <v>50.515112776300825</v>
      </c>
      <c r="N34" s="48">
        <v>68.924999999999997</v>
      </c>
      <c r="O34" s="13">
        <v>66.888999999999996</v>
      </c>
      <c r="P34" s="13">
        <v>135.81399999999999</v>
      </c>
      <c r="Q34" s="68">
        <v>35.796999999999997</v>
      </c>
      <c r="R34" s="68">
        <v>38.606999999999999</v>
      </c>
      <c r="S34" s="170">
        <v>74.403999999999996</v>
      </c>
      <c r="T34" s="19">
        <v>16.112027976605123</v>
      </c>
      <c r="U34" s="13">
        <v>15.63608907257367</v>
      </c>
      <c r="V34" s="13">
        <v>31.748117049178795</v>
      </c>
      <c r="W34" s="68">
        <v>25.475028110277684</v>
      </c>
      <c r="X34" s="68">
        <v>27.474771915341805</v>
      </c>
      <c r="Y34" s="169">
        <v>52.949800025619489</v>
      </c>
      <c r="Z34" s="48">
        <v>22.151</v>
      </c>
      <c r="AA34" s="13">
        <v>30.044</v>
      </c>
      <c r="AB34" s="13">
        <v>52.195</v>
      </c>
      <c r="AC34" s="68">
        <v>14.41</v>
      </c>
      <c r="AD34" s="68">
        <v>20.885000000000002</v>
      </c>
      <c r="AE34" s="170">
        <v>35.295000000000002</v>
      </c>
      <c r="AF34" s="19">
        <v>19.171383566149103</v>
      </c>
      <c r="AG34" s="13">
        <v>26.002665697322186</v>
      </c>
      <c r="AH34" s="13">
        <v>45.174049263471289</v>
      </c>
      <c r="AI34" s="68">
        <v>24.762002955631164</v>
      </c>
      <c r="AJ34" s="68">
        <v>35.88857957865072</v>
      </c>
      <c r="AK34" s="170">
        <v>60.650582534281881</v>
      </c>
    </row>
    <row r="35" spans="1:37" x14ac:dyDescent="0.35">
      <c r="A35" s="78" t="s">
        <v>206</v>
      </c>
      <c r="B35" s="48">
        <v>90.260999999999996</v>
      </c>
      <c r="C35" s="13">
        <v>85.221999999999994</v>
      </c>
      <c r="D35" s="13">
        <v>175.483</v>
      </c>
      <c r="E35" s="68">
        <v>40.722000000000001</v>
      </c>
      <c r="F35" s="68">
        <v>62.951000000000001</v>
      </c>
      <c r="G35" s="170">
        <v>103.673</v>
      </c>
      <c r="H35" s="19">
        <v>9.3968332627138498</v>
      </c>
      <c r="I35" s="13">
        <v>8.8722363403352453</v>
      </c>
      <c r="J35" s="13">
        <v>18.269069603049093</v>
      </c>
      <c r="K35" s="68">
        <v>18.934476537653207</v>
      </c>
      <c r="L35" s="68">
        <v>29.270277307642235</v>
      </c>
      <c r="M35" s="169">
        <v>48.204753845295436</v>
      </c>
      <c r="N35" s="48">
        <v>98.456000000000003</v>
      </c>
      <c r="O35" s="13">
        <v>75.751000000000005</v>
      </c>
      <c r="P35" s="13">
        <v>174.20699999999999</v>
      </c>
      <c r="Q35" s="68">
        <v>36.976999999999997</v>
      </c>
      <c r="R35" s="68">
        <v>34.207999999999998</v>
      </c>
      <c r="S35" s="170">
        <v>71.185000000000002</v>
      </c>
      <c r="T35" s="19">
        <v>13.018045653599613</v>
      </c>
      <c r="U35" s="13">
        <v>10.015945968816773</v>
      </c>
      <c r="V35" s="13">
        <v>23.033991622416384</v>
      </c>
      <c r="W35" s="68">
        <v>25.844487157085446</v>
      </c>
      <c r="X35" s="68">
        <v>23.909138563690373</v>
      </c>
      <c r="Y35" s="169">
        <v>49.753625720775823</v>
      </c>
      <c r="Z35" s="48">
        <v>26.239000000000001</v>
      </c>
      <c r="AA35" s="13">
        <v>29.335999999999999</v>
      </c>
      <c r="AB35" s="13">
        <v>55.575000000000003</v>
      </c>
      <c r="AC35" s="68">
        <v>13.86</v>
      </c>
      <c r="AD35" s="68">
        <v>22.646999999999998</v>
      </c>
      <c r="AE35" s="170">
        <v>36.506999999999998</v>
      </c>
      <c r="AF35" s="19">
        <v>12.530802880666299</v>
      </c>
      <c r="AG35" s="13">
        <v>14.009818716689908</v>
      </c>
      <c r="AH35" s="13">
        <v>26.540621597356207</v>
      </c>
      <c r="AI35" s="68">
        <v>25.390660780039202</v>
      </c>
      <c r="AJ35" s="68">
        <v>41.487900049462318</v>
      </c>
      <c r="AK35" s="170">
        <v>66.878560829501524</v>
      </c>
    </row>
    <row r="36" spans="1:37" x14ac:dyDescent="0.35">
      <c r="A36" s="78" t="s">
        <v>207</v>
      </c>
      <c r="B36" s="48">
        <v>47.738999999999997</v>
      </c>
      <c r="C36" s="13">
        <v>38.472000000000001</v>
      </c>
      <c r="D36" s="13">
        <v>86.210999999999999</v>
      </c>
      <c r="E36" s="68">
        <v>21.28</v>
      </c>
      <c r="F36" s="68">
        <v>28.664999999999999</v>
      </c>
      <c r="G36" s="170">
        <v>49.945</v>
      </c>
      <c r="H36" s="19">
        <v>8.9700565948395727</v>
      </c>
      <c r="I36" s="13">
        <v>7.2288069988200023</v>
      </c>
      <c r="J36" s="13">
        <v>16.198863593659578</v>
      </c>
      <c r="K36" s="68">
        <v>19.54983922829582</v>
      </c>
      <c r="L36" s="68">
        <v>26.334405144694536</v>
      </c>
      <c r="M36" s="169">
        <v>45.884244372990359</v>
      </c>
      <c r="N36" s="48">
        <v>48.942999999999998</v>
      </c>
      <c r="O36" s="13">
        <v>37.679000000000002</v>
      </c>
      <c r="P36" s="13">
        <v>86.622</v>
      </c>
      <c r="Q36" s="68">
        <v>18.256</v>
      </c>
      <c r="R36" s="68">
        <v>21.056000000000001</v>
      </c>
      <c r="S36" s="170">
        <v>39.311999999999998</v>
      </c>
      <c r="T36" s="19">
        <v>12.956418381420567</v>
      </c>
      <c r="U36" s="13">
        <v>9.9745599614560927</v>
      </c>
      <c r="V36" s="13">
        <v>22.93097834287666</v>
      </c>
      <c r="W36" s="68">
        <v>23.479479891451131</v>
      </c>
      <c r="X36" s="68">
        <v>27.080627114066338</v>
      </c>
      <c r="Y36" s="169">
        <v>50.560107005517473</v>
      </c>
      <c r="Z36" s="48">
        <v>15.949</v>
      </c>
      <c r="AA36" s="13">
        <v>11.538</v>
      </c>
      <c r="AB36" s="13">
        <v>27.486999999999998</v>
      </c>
      <c r="AC36" s="68">
        <v>11.144</v>
      </c>
      <c r="AD36" s="68">
        <v>20.754999999999999</v>
      </c>
      <c r="AE36" s="170">
        <v>31.899000000000001</v>
      </c>
      <c r="AF36" s="19">
        <v>16.091084274140663</v>
      </c>
      <c r="AG36" s="13">
        <v>11.640788159447924</v>
      </c>
      <c r="AH36" s="13">
        <v>27.731872433588585</v>
      </c>
      <c r="AI36" s="68">
        <v>22.982058156320893</v>
      </c>
      <c r="AJ36" s="68">
        <v>42.8026397195298</v>
      </c>
      <c r="AK36" s="170">
        <v>65.784697875850696</v>
      </c>
    </row>
    <row r="37" spans="1:37" x14ac:dyDescent="0.35">
      <c r="A37" s="78" t="s">
        <v>208</v>
      </c>
      <c r="B37" s="48">
        <v>20.228999999999999</v>
      </c>
      <c r="C37" s="13">
        <v>25.271999999999998</v>
      </c>
      <c r="D37" s="13">
        <v>45.500999999999998</v>
      </c>
      <c r="E37" s="68">
        <v>14.477</v>
      </c>
      <c r="F37" s="68">
        <v>19.731000000000002</v>
      </c>
      <c r="G37" s="170">
        <v>34.207999999999998</v>
      </c>
      <c r="H37" s="19">
        <v>8.3175033921302575</v>
      </c>
      <c r="I37" s="13">
        <v>10.391020106081163</v>
      </c>
      <c r="J37" s="13">
        <v>18.70852349821142</v>
      </c>
      <c r="K37" s="68">
        <v>18.548604082051018</v>
      </c>
      <c r="L37" s="68">
        <v>25.280272649233172</v>
      </c>
      <c r="M37" s="169">
        <v>43.828876731284183</v>
      </c>
      <c r="N37" s="48">
        <v>21.981000000000002</v>
      </c>
      <c r="O37" s="13">
        <v>19.917000000000002</v>
      </c>
      <c r="P37" s="13">
        <v>41.898000000000003</v>
      </c>
      <c r="Q37" s="68">
        <v>9.0289999999999999</v>
      </c>
      <c r="R37" s="68">
        <v>9.9499999999999993</v>
      </c>
      <c r="S37" s="170">
        <v>18.978999999999999</v>
      </c>
      <c r="T37" s="19">
        <v>10.228573555826488</v>
      </c>
      <c r="U37" s="13">
        <v>9.268117897793374</v>
      </c>
      <c r="V37" s="13">
        <v>19.496691453619857</v>
      </c>
      <c r="W37" s="68">
        <v>21.234213682650925</v>
      </c>
      <c r="X37" s="68">
        <v>23.400202253004394</v>
      </c>
      <c r="Y37" s="169">
        <v>44.634415935655319</v>
      </c>
      <c r="Z37" s="48">
        <v>5.3540000000000001</v>
      </c>
      <c r="AA37" s="13">
        <v>7.2030000000000003</v>
      </c>
      <c r="AB37" s="13">
        <v>12.557</v>
      </c>
      <c r="AC37" s="68">
        <v>1.8180000000000001</v>
      </c>
      <c r="AD37" s="68">
        <v>2.7549999999999999</v>
      </c>
      <c r="AE37" s="170">
        <v>4.5730000000000004</v>
      </c>
      <c r="AF37" s="19">
        <v>9.4932444412922443</v>
      </c>
      <c r="AG37" s="13">
        <v>12.771729493953687</v>
      </c>
      <c r="AH37" s="13">
        <v>22.26497393524593</v>
      </c>
      <c r="AI37" s="68">
        <v>17.788649706457925</v>
      </c>
      <c r="AJ37" s="68">
        <v>26.956947162426612</v>
      </c>
      <c r="AK37" s="170">
        <v>44.745596868884547</v>
      </c>
    </row>
    <row r="38" spans="1:37" x14ac:dyDescent="0.35">
      <c r="A38" s="78" t="s">
        <v>209</v>
      </c>
      <c r="B38" s="48">
        <v>49.316000000000003</v>
      </c>
      <c r="C38" s="13">
        <v>44.926000000000002</v>
      </c>
      <c r="D38" s="13">
        <v>94.242000000000004</v>
      </c>
      <c r="E38" s="68">
        <v>30.158000000000001</v>
      </c>
      <c r="F38" s="68">
        <v>37.484999999999999</v>
      </c>
      <c r="G38" s="170">
        <v>67.643000000000001</v>
      </c>
      <c r="H38" s="19">
        <v>9.3287379456195652</v>
      </c>
      <c r="I38" s="13">
        <v>8.4983145621077263</v>
      </c>
      <c r="J38" s="13">
        <v>17.827052507727291</v>
      </c>
      <c r="K38" s="68">
        <v>18.98353308490281</v>
      </c>
      <c r="L38" s="68">
        <v>23.595654144425421</v>
      </c>
      <c r="M38" s="169">
        <v>42.579187229328234</v>
      </c>
      <c r="N38" s="48">
        <v>49.424999999999997</v>
      </c>
      <c r="O38" s="13">
        <v>41.948999999999998</v>
      </c>
      <c r="P38" s="13">
        <v>91.373999999999995</v>
      </c>
      <c r="Q38" s="68">
        <v>24.881</v>
      </c>
      <c r="R38" s="68">
        <v>20.379000000000001</v>
      </c>
      <c r="S38" s="170">
        <v>45.26</v>
      </c>
      <c r="T38" s="19">
        <v>11.485772050707041</v>
      </c>
      <c r="U38" s="13">
        <v>9.74844009620859</v>
      </c>
      <c r="V38" s="13">
        <v>21.234212146915631</v>
      </c>
      <c r="W38" s="68">
        <v>26.84092429178623</v>
      </c>
      <c r="X38" s="68">
        <v>21.984293080756871</v>
      </c>
      <c r="Y38" s="169">
        <v>48.825217372543101</v>
      </c>
      <c r="Z38" s="48">
        <v>14.59</v>
      </c>
      <c r="AA38" s="13">
        <v>17.062000000000001</v>
      </c>
      <c r="AB38" s="13">
        <v>31.652000000000001</v>
      </c>
      <c r="AC38" s="68">
        <v>8.0549999999999997</v>
      </c>
      <c r="AD38" s="68">
        <v>12.481999999999999</v>
      </c>
      <c r="AE38" s="170">
        <v>20.536999999999999</v>
      </c>
      <c r="AF38" s="19">
        <v>11.963134849702357</v>
      </c>
      <c r="AG38" s="13">
        <v>13.990062152544319</v>
      </c>
      <c r="AH38" s="13">
        <v>25.953197002246679</v>
      </c>
      <c r="AI38" s="68">
        <v>20.896025734149632</v>
      </c>
      <c r="AJ38" s="68">
        <v>32.38040884092559</v>
      </c>
      <c r="AK38" s="170">
        <v>53.276434575075221</v>
      </c>
    </row>
    <row r="39" spans="1:37" x14ac:dyDescent="0.35">
      <c r="A39" s="78" t="s">
        <v>210</v>
      </c>
      <c r="B39" s="48">
        <v>9.8979999999999997</v>
      </c>
      <c r="C39" s="13">
        <v>7.3710000000000004</v>
      </c>
      <c r="D39" s="13">
        <v>17.268999999999998</v>
      </c>
      <c r="E39" s="68">
        <v>5.1040000000000001</v>
      </c>
      <c r="F39" s="68">
        <v>3.694</v>
      </c>
      <c r="G39" s="170">
        <v>8.798</v>
      </c>
      <c r="H39" s="19">
        <v>10.657105634333581</v>
      </c>
      <c r="I39" s="13">
        <v>7.936302852159308</v>
      </c>
      <c r="J39" s="13">
        <v>18.593408486492887</v>
      </c>
      <c r="K39" s="68">
        <v>20.013331764890406</v>
      </c>
      <c r="L39" s="68">
        <v>14.484570442693016</v>
      </c>
      <c r="M39" s="169">
        <v>34.497902207583422</v>
      </c>
      <c r="N39" s="48">
        <v>11.666</v>
      </c>
      <c r="O39" s="13">
        <v>8.3689999999999998</v>
      </c>
      <c r="P39" s="13">
        <v>20.035</v>
      </c>
      <c r="Q39" s="68">
        <v>3.9969999999999999</v>
      </c>
      <c r="R39" s="68">
        <v>4.1050000000000004</v>
      </c>
      <c r="S39" s="170">
        <v>8.1020000000000003</v>
      </c>
      <c r="T39" s="19">
        <v>12.670518724476498</v>
      </c>
      <c r="U39" s="13">
        <v>9.0896255104700661</v>
      </c>
      <c r="V39" s="13">
        <v>21.760144234946562</v>
      </c>
      <c r="W39" s="68">
        <v>23.702781237027811</v>
      </c>
      <c r="X39" s="68">
        <v>24.343236672003798</v>
      </c>
      <c r="Y39" s="169">
        <v>48.046017909031612</v>
      </c>
      <c r="Z39" s="48">
        <v>1.5389999999999999</v>
      </c>
      <c r="AA39" s="13">
        <v>2.1859999999999999</v>
      </c>
      <c r="AB39" s="13">
        <v>3.7250000000000001</v>
      </c>
      <c r="AC39" s="68">
        <v>1.62</v>
      </c>
      <c r="AD39" s="68">
        <v>1.6259999999999999</v>
      </c>
      <c r="AE39" s="170">
        <v>3.246</v>
      </c>
      <c r="AF39" s="19">
        <v>7.5087822014051531</v>
      </c>
      <c r="AG39" s="13">
        <v>10.665495706479314</v>
      </c>
      <c r="AH39" s="13">
        <v>18.174277907884466</v>
      </c>
      <c r="AI39" s="68">
        <v>24.695121951219512</v>
      </c>
      <c r="AJ39" s="68">
        <v>24.786585365853661</v>
      </c>
      <c r="AK39" s="170">
        <v>49.48170731707318</v>
      </c>
    </row>
    <row r="40" spans="1:37" x14ac:dyDescent="0.35">
      <c r="A40" s="78" t="s">
        <v>211</v>
      </c>
      <c r="B40" s="48">
        <v>14.895</v>
      </c>
      <c r="C40" s="13">
        <v>9.5069999999999997</v>
      </c>
      <c r="D40" s="13">
        <v>24.402000000000001</v>
      </c>
      <c r="E40" s="68">
        <v>9.1790000000000003</v>
      </c>
      <c r="F40" s="68">
        <v>9.8580000000000005</v>
      </c>
      <c r="G40" s="170">
        <v>19.036999999999999</v>
      </c>
      <c r="H40" s="19">
        <v>9.4776024433698147</v>
      </c>
      <c r="I40" s="13">
        <v>6.0492491728175102</v>
      </c>
      <c r="J40" s="13">
        <v>15.526851616187328</v>
      </c>
      <c r="K40" s="68">
        <v>19.082763352113261</v>
      </c>
      <c r="L40" s="68">
        <v>20.494376416290724</v>
      </c>
      <c r="M40" s="169">
        <v>39.577139768403981</v>
      </c>
      <c r="N40" s="48">
        <v>16.552</v>
      </c>
      <c r="O40" s="13">
        <v>10.067</v>
      </c>
      <c r="P40" s="13">
        <v>26.619</v>
      </c>
      <c r="Q40" s="68">
        <v>8.5139999999999993</v>
      </c>
      <c r="R40" s="68">
        <v>6.8879999999999999</v>
      </c>
      <c r="S40" s="170">
        <v>15.401999999999999</v>
      </c>
      <c r="T40" s="19">
        <v>12.735736544454276</v>
      </c>
      <c r="U40" s="13">
        <v>7.7459315969684148</v>
      </c>
      <c r="V40" s="13">
        <v>20.481668141422691</v>
      </c>
      <c r="W40" s="68">
        <v>29.23161436517201</v>
      </c>
      <c r="X40" s="68">
        <v>23.648973425805121</v>
      </c>
      <c r="Y40" s="169">
        <v>52.880587790977124</v>
      </c>
      <c r="Z40" s="48">
        <v>3.0840000000000001</v>
      </c>
      <c r="AA40" s="13">
        <v>4.6580000000000004</v>
      </c>
      <c r="AB40" s="13">
        <v>7.742</v>
      </c>
      <c r="AC40" s="68">
        <v>2.851</v>
      </c>
      <c r="AD40" s="68">
        <v>5.7990000000000004</v>
      </c>
      <c r="AE40" s="170">
        <v>8.65</v>
      </c>
      <c r="AF40" s="19">
        <v>9.1383193078108356</v>
      </c>
      <c r="AG40" s="13">
        <v>13.802299395519736</v>
      </c>
      <c r="AH40" s="13">
        <v>22.940618703330571</v>
      </c>
      <c r="AI40" s="68">
        <v>21.137307236061687</v>
      </c>
      <c r="AJ40" s="68">
        <v>42.993772241992893</v>
      </c>
      <c r="AK40" s="170">
        <v>64.131079478054573</v>
      </c>
    </row>
    <row r="41" spans="1:37" x14ac:dyDescent="0.35">
      <c r="A41" s="78" t="s">
        <v>212</v>
      </c>
      <c r="B41" s="48">
        <v>29.234999999999999</v>
      </c>
      <c r="C41" s="13">
        <v>25.102</v>
      </c>
      <c r="D41" s="13">
        <v>54.337000000000003</v>
      </c>
      <c r="E41" s="68">
        <v>22.792999999999999</v>
      </c>
      <c r="F41" s="68">
        <v>30.923999999999999</v>
      </c>
      <c r="G41" s="170">
        <v>53.716999999999999</v>
      </c>
      <c r="H41" s="19">
        <v>13.31623729184127</v>
      </c>
      <c r="I41" s="13">
        <v>11.433698939620303</v>
      </c>
      <c r="J41" s="13">
        <v>24.749936231461579</v>
      </c>
      <c r="K41" s="68">
        <v>21.62626310546041</v>
      </c>
      <c r="L41" s="68">
        <v>29.341050334456096</v>
      </c>
      <c r="M41" s="169">
        <v>50.967313439916502</v>
      </c>
      <c r="N41" s="48">
        <v>22.518000000000001</v>
      </c>
      <c r="O41" s="13">
        <v>25.495000000000001</v>
      </c>
      <c r="P41" s="13">
        <v>48.012999999999998</v>
      </c>
      <c r="Q41" s="68">
        <v>16.667999999999999</v>
      </c>
      <c r="R41" s="68">
        <v>24.152000000000001</v>
      </c>
      <c r="S41" s="170">
        <v>40.82</v>
      </c>
      <c r="T41" s="19">
        <v>12.101962175322059</v>
      </c>
      <c r="U41" s="13">
        <v>13.701906282078154</v>
      </c>
      <c r="V41" s="13">
        <v>25.803868457400213</v>
      </c>
      <c r="W41" s="68">
        <v>25.648995922135878</v>
      </c>
      <c r="X41" s="68">
        <v>37.16549973070709</v>
      </c>
      <c r="Y41" s="169">
        <v>62.814495652842965</v>
      </c>
      <c r="Z41" s="48">
        <v>5.0810000000000004</v>
      </c>
      <c r="AA41" s="13">
        <v>7.0389999999999997</v>
      </c>
      <c r="AB41" s="13">
        <v>12.12</v>
      </c>
      <c r="AC41" s="68">
        <v>4.5999999999999996</v>
      </c>
      <c r="AD41" s="68">
        <v>6.5579999999999998</v>
      </c>
      <c r="AE41" s="170">
        <v>11.157999999999999</v>
      </c>
      <c r="AF41" s="19">
        <v>12.350210252546123</v>
      </c>
      <c r="AG41" s="13">
        <v>17.109452857247028</v>
      </c>
      <c r="AH41" s="13">
        <v>29.459663109793151</v>
      </c>
      <c r="AI41" s="68">
        <v>28.43367536160217</v>
      </c>
      <c r="AJ41" s="68">
        <v>40.53653109160588</v>
      </c>
      <c r="AK41" s="170">
        <v>68.97020645320805</v>
      </c>
    </row>
    <row r="42" spans="1:37" x14ac:dyDescent="0.35">
      <c r="A42" s="78" t="s">
        <v>213</v>
      </c>
      <c r="B42" s="48">
        <v>18.044</v>
      </c>
      <c r="C42" s="13">
        <v>12.114000000000001</v>
      </c>
      <c r="D42" s="13">
        <v>30.158000000000001</v>
      </c>
      <c r="E42" s="68">
        <v>6.3609999999999998</v>
      </c>
      <c r="F42" s="68">
        <v>5.8730000000000002</v>
      </c>
      <c r="G42" s="170">
        <v>12.234</v>
      </c>
      <c r="H42" s="19">
        <v>12.771710279513877</v>
      </c>
      <c r="I42" s="13">
        <v>8.5744013703187267</v>
      </c>
      <c r="J42" s="13">
        <v>21.346111649832604</v>
      </c>
      <c r="K42" s="68">
        <v>18.863616144242464</v>
      </c>
      <c r="L42" s="68">
        <v>17.416446724592987</v>
      </c>
      <c r="M42" s="169">
        <v>36.280062868835451</v>
      </c>
      <c r="N42" s="48">
        <v>16.172999999999998</v>
      </c>
      <c r="O42" s="13">
        <v>13.186999999999999</v>
      </c>
      <c r="P42" s="13">
        <v>29.36</v>
      </c>
      <c r="Q42" s="68">
        <v>5.87</v>
      </c>
      <c r="R42" s="68">
        <v>6.4779999999999998</v>
      </c>
      <c r="S42" s="170">
        <v>12.348000000000001</v>
      </c>
      <c r="T42" s="19">
        <v>15.231395151720628</v>
      </c>
      <c r="U42" s="13">
        <v>12.419242432804053</v>
      </c>
      <c r="V42" s="13">
        <v>27.650637584524684</v>
      </c>
      <c r="W42" s="68">
        <v>26.173808355999466</v>
      </c>
      <c r="X42" s="68">
        <v>28.884826325411332</v>
      </c>
      <c r="Y42" s="169">
        <v>55.058634681410808</v>
      </c>
      <c r="Z42" s="48">
        <v>3.762</v>
      </c>
      <c r="AA42" s="13">
        <v>4.2699999999999996</v>
      </c>
      <c r="AB42" s="13">
        <v>8.032</v>
      </c>
      <c r="AC42" s="68">
        <v>1.6220000000000001</v>
      </c>
      <c r="AD42" s="68">
        <v>3.6549999999999998</v>
      </c>
      <c r="AE42" s="170">
        <v>5.2770000000000001</v>
      </c>
      <c r="AF42" s="19">
        <v>17.575332866152767</v>
      </c>
      <c r="AG42" s="13">
        <v>19.948610137818264</v>
      </c>
      <c r="AH42" s="13">
        <v>37.523943003971034</v>
      </c>
      <c r="AI42" s="68">
        <v>15.642781367537856</v>
      </c>
      <c r="AJ42" s="68">
        <v>35.249300800462919</v>
      </c>
      <c r="AK42" s="170">
        <v>50.892082168000776</v>
      </c>
    </row>
    <row r="43" spans="1:37" x14ac:dyDescent="0.35">
      <c r="A43" s="78" t="s">
        <v>214</v>
      </c>
      <c r="B43" s="48">
        <v>107.97799999999999</v>
      </c>
      <c r="C43" s="13">
        <v>97.436999999999998</v>
      </c>
      <c r="D43" s="13">
        <v>205.41499999999999</v>
      </c>
      <c r="E43" s="68">
        <v>63.223999999999997</v>
      </c>
      <c r="F43" s="68">
        <v>82.251999999999995</v>
      </c>
      <c r="G43" s="170">
        <v>145.476</v>
      </c>
      <c r="H43" s="19">
        <v>13.861584419485656</v>
      </c>
      <c r="I43" s="13">
        <v>12.508392460329176</v>
      </c>
      <c r="J43" s="13">
        <v>26.369976879814836</v>
      </c>
      <c r="K43" s="68">
        <v>21.133064367869881</v>
      </c>
      <c r="L43" s="68">
        <v>27.493306503638383</v>
      </c>
      <c r="M43" s="169">
        <v>48.626370871508271</v>
      </c>
      <c r="N43" s="48">
        <v>91.539000000000001</v>
      </c>
      <c r="O43" s="13">
        <v>96.052999999999997</v>
      </c>
      <c r="P43" s="13">
        <v>187.59200000000001</v>
      </c>
      <c r="Q43" s="68">
        <v>44.582999999999998</v>
      </c>
      <c r="R43" s="68">
        <v>53.256</v>
      </c>
      <c r="S43" s="170">
        <v>97.838999999999999</v>
      </c>
      <c r="T43" s="19">
        <v>16.678844019947782</v>
      </c>
      <c r="U43" s="13">
        <v>17.50131642958787</v>
      </c>
      <c r="V43" s="13">
        <v>34.180160449535656</v>
      </c>
      <c r="W43" s="68">
        <v>25.674648422652986</v>
      </c>
      <c r="X43" s="68">
        <v>30.669292698939227</v>
      </c>
      <c r="Y43" s="169">
        <v>56.343941121592209</v>
      </c>
      <c r="Z43" s="48">
        <v>30.11</v>
      </c>
      <c r="AA43" s="13">
        <v>40.002000000000002</v>
      </c>
      <c r="AB43" s="13">
        <v>70.111999999999995</v>
      </c>
      <c r="AC43" s="68">
        <v>13.238</v>
      </c>
      <c r="AD43" s="68">
        <v>24.977</v>
      </c>
      <c r="AE43" s="170">
        <v>38.215000000000003</v>
      </c>
      <c r="AF43" s="19">
        <v>18.070626080276551</v>
      </c>
      <c r="AG43" s="13">
        <v>24.007345880545422</v>
      </c>
      <c r="AH43" s="13">
        <v>42.077971960821969</v>
      </c>
      <c r="AI43" s="68">
        <v>21.788794522351701</v>
      </c>
      <c r="AJ43" s="68">
        <v>41.110343011389816</v>
      </c>
      <c r="AK43" s="170">
        <v>62.899137533741531</v>
      </c>
    </row>
    <row r="44" spans="1:37" x14ac:dyDescent="0.35">
      <c r="A44" s="78" t="s">
        <v>215</v>
      </c>
      <c r="B44" s="48">
        <v>19.056000000000001</v>
      </c>
      <c r="C44" s="13">
        <v>16.864999999999998</v>
      </c>
      <c r="D44" s="13">
        <v>35.920999999999999</v>
      </c>
      <c r="E44" s="68">
        <v>11.489000000000001</v>
      </c>
      <c r="F44" s="68">
        <v>13.686999999999999</v>
      </c>
      <c r="G44" s="170">
        <v>25.175999999999998</v>
      </c>
      <c r="H44" s="19">
        <v>10.903410748922878</v>
      </c>
      <c r="I44" s="13">
        <v>9.6497702708115192</v>
      </c>
      <c r="J44" s="13">
        <v>20.553181019734396</v>
      </c>
      <c r="K44" s="68">
        <v>21.25742409384425</v>
      </c>
      <c r="L44" s="68">
        <v>25.324254815253394</v>
      </c>
      <c r="M44" s="169">
        <v>46.58167890909764</v>
      </c>
      <c r="N44" s="48">
        <v>16.324999999999999</v>
      </c>
      <c r="O44" s="13">
        <v>19.555</v>
      </c>
      <c r="P44" s="13">
        <v>35.880000000000003</v>
      </c>
      <c r="Q44" s="68">
        <v>7.415</v>
      </c>
      <c r="R44" s="68">
        <v>9.157</v>
      </c>
      <c r="S44" s="170">
        <v>16.571999999999999</v>
      </c>
      <c r="T44" s="19">
        <v>10.139625594713108</v>
      </c>
      <c r="U44" s="13">
        <v>12.145811853268903</v>
      </c>
      <c r="V44" s="13">
        <v>22.285437447982016</v>
      </c>
      <c r="W44" s="68">
        <v>25.134741195213721</v>
      </c>
      <c r="X44" s="68">
        <v>31.039625775397443</v>
      </c>
      <c r="Y44" s="169">
        <v>56.17436697061116</v>
      </c>
      <c r="Z44" s="48">
        <v>4.7350000000000003</v>
      </c>
      <c r="AA44" s="13">
        <v>6.2549999999999999</v>
      </c>
      <c r="AB44" s="13">
        <v>10.99</v>
      </c>
      <c r="AC44" s="68">
        <v>1.579</v>
      </c>
      <c r="AD44" s="68">
        <v>3.3730000000000002</v>
      </c>
      <c r="AE44" s="170">
        <v>4.952</v>
      </c>
      <c r="AF44" s="19">
        <v>10.50844448389889</v>
      </c>
      <c r="AG44" s="13">
        <v>13.881799418540137</v>
      </c>
      <c r="AH44" s="13">
        <v>24.390243902439025</v>
      </c>
      <c r="AI44" s="68">
        <v>14.538256145842924</v>
      </c>
      <c r="AJ44" s="68">
        <v>31.056072184881685</v>
      </c>
      <c r="AK44" s="170">
        <v>45.594328330724608</v>
      </c>
    </row>
    <row r="45" spans="1:37" x14ac:dyDescent="0.35">
      <c r="A45" s="78" t="s">
        <v>216</v>
      </c>
      <c r="B45" s="48">
        <v>180.18600000000001</v>
      </c>
      <c r="C45" s="13">
        <v>180.66800000000001</v>
      </c>
      <c r="D45" s="13">
        <v>360.85399999999998</v>
      </c>
      <c r="E45" s="68">
        <v>182.02</v>
      </c>
      <c r="F45" s="68">
        <v>251.65700000000001</v>
      </c>
      <c r="G45" s="170">
        <v>433.67700000000002</v>
      </c>
      <c r="H45" s="19">
        <v>12.38847273739829</v>
      </c>
      <c r="I45" s="13">
        <v>12.421612070417645</v>
      </c>
      <c r="J45" s="13">
        <v>24.810084807815933</v>
      </c>
      <c r="K45" s="68">
        <v>21.619811073115631</v>
      </c>
      <c r="L45" s="68">
        <v>29.891093260229976</v>
      </c>
      <c r="M45" s="169">
        <v>51.510904333345614</v>
      </c>
      <c r="N45" s="48">
        <v>154.03100000000001</v>
      </c>
      <c r="O45" s="13">
        <v>174.03899999999999</v>
      </c>
      <c r="P45" s="13">
        <v>328.07</v>
      </c>
      <c r="Q45" s="68">
        <v>125.12</v>
      </c>
      <c r="R45" s="68">
        <v>178.61699999999999</v>
      </c>
      <c r="S45" s="170">
        <v>303.73700000000002</v>
      </c>
      <c r="T45" s="19">
        <v>14.057091333539585</v>
      </c>
      <c r="U45" s="13">
        <v>15.88305028596773</v>
      </c>
      <c r="V45" s="13">
        <v>29.940141619507319</v>
      </c>
      <c r="W45" s="68">
        <v>23.395093238197276</v>
      </c>
      <c r="X45" s="68">
        <v>33.398028843726685</v>
      </c>
      <c r="Y45" s="169">
        <v>56.793122081923961</v>
      </c>
      <c r="Z45" s="48">
        <v>55.213999999999999</v>
      </c>
      <c r="AA45" s="13">
        <v>73.046000000000006</v>
      </c>
      <c r="AB45" s="13">
        <v>128.26</v>
      </c>
      <c r="AC45" s="68">
        <v>42.783000000000001</v>
      </c>
      <c r="AD45" s="68">
        <v>74.506</v>
      </c>
      <c r="AE45" s="170">
        <v>117.289</v>
      </c>
      <c r="AF45" s="19">
        <v>16.813237676463778</v>
      </c>
      <c r="AG45" s="13">
        <v>22.243267274875457</v>
      </c>
      <c r="AH45" s="13">
        <v>39.056504951339235</v>
      </c>
      <c r="AI45" s="68">
        <v>22.426952391935671</v>
      </c>
      <c r="AJ45" s="68">
        <v>39.056225952213708</v>
      </c>
      <c r="AK45" s="170">
        <v>61.48317834414938</v>
      </c>
    </row>
    <row r="46" spans="1:37" x14ac:dyDescent="0.35">
      <c r="A46" s="78" t="s">
        <v>217</v>
      </c>
      <c r="B46" s="48">
        <v>89.561999999999998</v>
      </c>
      <c r="C46" s="13">
        <v>78.8</v>
      </c>
      <c r="D46" s="13">
        <v>168.36199999999999</v>
      </c>
      <c r="E46" s="68">
        <v>62.722999999999999</v>
      </c>
      <c r="F46" s="68">
        <v>68.268000000000001</v>
      </c>
      <c r="G46" s="170">
        <v>130.99100000000001</v>
      </c>
      <c r="H46" s="19">
        <v>9.9571970160205439</v>
      </c>
      <c r="I46" s="13">
        <v>8.7607146430675833</v>
      </c>
      <c r="J46" s="13">
        <v>18.717911659088131</v>
      </c>
      <c r="K46" s="68">
        <v>21.190775426362872</v>
      </c>
      <c r="L46" s="68">
        <v>23.064136868564013</v>
      </c>
      <c r="M46" s="169">
        <v>44.254912294926896</v>
      </c>
      <c r="N46" s="48">
        <v>87.593000000000004</v>
      </c>
      <c r="O46" s="13">
        <v>80.218999999999994</v>
      </c>
      <c r="P46" s="13">
        <v>167.81200000000001</v>
      </c>
      <c r="Q46" s="68">
        <v>41.381</v>
      </c>
      <c r="R46" s="68">
        <v>41.563000000000002</v>
      </c>
      <c r="S46" s="170">
        <v>82.944000000000003</v>
      </c>
      <c r="T46" s="19">
        <v>12.147995489904295</v>
      </c>
      <c r="U46" s="13">
        <v>11.125318806350192</v>
      </c>
      <c r="V46" s="13">
        <v>23.273314296254487</v>
      </c>
      <c r="W46" s="68">
        <v>26.056595219504825</v>
      </c>
      <c r="X46" s="68">
        <v>26.171196131274716</v>
      </c>
      <c r="Y46" s="169">
        <v>52.227791350779533</v>
      </c>
      <c r="Z46" s="48">
        <v>23.437999999999999</v>
      </c>
      <c r="AA46" s="13">
        <v>27.713000000000001</v>
      </c>
      <c r="AB46" s="13">
        <v>51.151000000000003</v>
      </c>
      <c r="AC46" s="68">
        <v>10.301</v>
      </c>
      <c r="AD46" s="68">
        <v>16.995000000000001</v>
      </c>
      <c r="AE46" s="170">
        <v>27.295999999999999</v>
      </c>
      <c r="AF46" s="19">
        <v>12.495734880150129</v>
      </c>
      <c r="AG46" s="13">
        <v>14.774908299923228</v>
      </c>
      <c r="AH46" s="13">
        <v>27.27064318007336</v>
      </c>
      <c r="AI46" s="68">
        <v>20.530144494270054</v>
      </c>
      <c r="AJ46" s="68">
        <v>33.871449925261587</v>
      </c>
      <c r="AK46" s="170">
        <v>54.401594419531641</v>
      </c>
    </row>
    <row r="47" spans="1:37" x14ac:dyDescent="0.35">
      <c r="A47" s="78" t="s">
        <v>218</v>
      </c>
      <c r="B47" s="48">
        <v>5.4610000000000003</v>
      </c>
      <c r="C47" s="13">
        <v>4.25</v>
      </c>
      <c r="D47" s="13">
        <v>9.7110000000000003</v>
      </c>
      <c r="E47" s="68">
        <v>1.984</v>
      </c>
      <c r="F47" s="68">
        <v>2.4249999999999998</v>
      </c>
      <c r="G47" s="170">
        <v>4.4089999999999998</v>
      </c>
      <c r="H47" s="19">
        <v>8.6996001465598258</v>
      </c>
      <c r="I47" s="13">
        <v>6.7704267758431165</v>
      </c>
      <c r="J47" s="13">
        <v>15.470026922402944</v>
      </c>
      <c r="K47" s="68">
        <v>11.803200666309715</v>
      </c>
      <c r="L47" s="68">
        <v>14.426795169254563</v>
      </c>
      <c r="M47" s="169">
        <v>26.229995835564278</v>
      </c>
      <c r="N47" s="48">
        <v>5.8769999999999998</v>
      </c>
      <c r="O47" s="13">
        <v>2.8540000000000001</v>
      </c>
      <c r="P47" s="13">
        <v>8.7309999999999999</v>
      </c>
      <c r="Q47" s="68">
        <v>2.835</v>
      </c>
      <c r="R47" s="68">
        <v>2.5619999999999998</v>
      </c>
      <c r="S47" s="170">
        <v>5.3970000000000002</v>
      </c>
      <c r="T47" s="19">
        <v>12.652314316469319</v>
      </c>
      <c r="U47" s="13">
        <v>6.1442411194833157</v>
      </c>
      <c r="V47" s="13">
        <v>18.796555435952637</v>
      </c>
      <c r="W47" s="68">
        <v>25.135207021899106</v>
      </c>
      <c r="X47" s="68">
        <v>22.71477967904956</v>
      </c>
      <c r="Y47" s="169">
        <v>47.849986700948669</v>
      </c>
      <c r="Z47" s="48">
        <v>1.3049999999999999</v>
      </c>
      <c r="AA47" s="13">
        <v>1.5920000000000001</v>
      </c>
      <c r="AB47" s="13">
        <v>2.8969999999999998</v>
      </c>
      <c r="AC47" s="68">
        <v>1.8720000000000001</v>
      </c>
      <c r="AD47" s="68">
        <v>2.4289999999999998</v>
      </c>
      <c r="AE47" s="170">
        <v>4.3010000000000002</v>
      </c>
      <c r="AF47" s="19">
        <v>9.9006145209012981</v>
      </c>
      <c r="AG47" s="13">
        <v>12.077991047720205</v>
      </c>
      <c r="AH47" s="13">
        <v>21.9786055686215</v>
      </c>
      <c r="AI47" s="68">
        <v>29.10900326543306</v>
      </c>
      <c r="AJ47" s="68">
        <v>37.770175711397911</v>
      </c>
      <c r="AK47" s="170">
        <v>66.879178976830971</v>
      </c>
    </row>
    <row r="48" spans="1:37" x14ac:dyDescent="0.35">
      <c r="A48" s="78" t="s">
        <v>219</v>
      </c>
      <c r="B48" s="48">
        <v>89.674999999999997</v>
      </c>
      <c r="C48" s="13">
        <v>75</v>
      </c>
      <c r="D48" s="13">
        <v>164.67500000000001</v>
      </c>
      <c r="E48" s="68">
        <v>66.075000000000003</v>
      </c>
      <c r="F48" s="68">
        <v>86.772999999999996</v>
      </c>
      <c r="G48" s="170">
        <v>152.84800000000001</v>
      </c>
      <c r="H48" s="19">
        <v>8.6676512718998939</v>
      </c>
      <c r="I48" s="13">
        <v>7.2492204671590974</v>
      </c>
      <c r="J48" s="13">
        <v>15.916871739058992</v>
      </c>
      <c r="K48" s="68">
        <v>19.024407097838573</v>
      </c>
      <c r="L48" s="68">
        <v>24.983804420745312</v>
      </c>
      <c r="M48" s="169">
        <v>44.008211518583892</v>
      </c>
      <c r="N48" s="48">
        <v>102.044</v>
      </c>
      <c r="O48" s="13">
        <v>80.855000000000004</v>
      </c>
      <c r="P48" s="13">
        <v>182.899</v>
      </c>
      <c r="Q48" s="68">
        <v>48.142000000000003</v>
      </c>
      <c r="R48" s="68">
        <v>49.81</v>
      </c>
      <c r="S48" s="170">
        <v>97.951999999999998</v>
      </c>
      <c r="T48" s="19">
        <v>12.353845595089647</v>
      </c>
      <c r="U48" s="13">
        <v>9.7886224137722309</v>
      </c>
      <c r="V48" s="13">
        <v>22.142468008861879</v>
      </c>
      <c r="W48" s="68">
        <v>22.590211627797853</v>
      </c>
      <c r="X48" s="68">
        <v>23.372906010980245</v>
      </c>
      <c r="Y48" s="169">
        <v>45.963117638778094</v>
      </c>
      <c r="Z48" s="48">
        <v>31.597999999999999</v>
      </c>
      <c r="AA48" s="13">
        <v>30.238</v>
      </c>
      <c r="AB48" s="13">
        <v>61.835999999999999</v>
      </c>
      <c r="AC48" s="68">
        <v>16.419</v>
      </c>
      <c r="AD48" s="68">
        <v>22.323</v>
      </c>
      <c r="AE48" s="170">
        <v>38.741999999999997</v>
      </c>
      <c r="AF48" s="19">
        <v>13.385353124576385</v>
      </c>
      <c r="AG48" s="13">
        <v>12.80923817269893</v>
      </c>
      <c r="AH48" s="13">
        <v>26.194591297275313</v>
      </c>
      <c r="AI48" s="68">
        <v>23.605100852538207</v>
      </c>
      <c r="AJ48" s="68">
        <v>32.093103497850684</v>
      </c>
      <c r="AK48" s="170">
        <v>55.698204350388885</v>
      </c>
    </row>
    <row r="49" spans="1:37" x14ac:dyDescent="0.35">
      <c r="A49" s="78" t="s">
        <v>220</v>
      </c>
      <c r="B49" s="48">
        <v>25.212</v>
      </c>
      <c r="C49" s="13">
        <v>24.843</v>
      </c>
      <c r="D49" s="13">
        <v>50.055</v>
      </c>
      <c r="E49" s="68">
        <v>22.097999999999999</v>
      </c>
      <c r="F49" s="68">
        <v>21.158000000000001</v>
      </c>
      <c r="G49" s="170">
        <v>43.256</v>
      </c>
      <c r="H49" s="19">
        <v>8.2589994987994118</v>
      </c>
      <c r="I49" s="13">
        <v>8.1381217098474465</v>
      </c>
      <c r="J49" s="13">
        <v>16.397121208646858</v>
      </c>
      <c r="K49" s="68">
        <v>21.814843333530767</v>
      </c>
      <c r="L49" s="68">
        <v>20.886888191277222</v>
      </c>
      <c r="M49" s="169">
        <v>42.701731524807997</v>
      </c>
      <c r="N49" s="48">
        <v>29.495000000000001</v>
      </c>
      <c r="O49" s="13">
        <v>24.654</v>
      </c>
      <c r="P49" s="13">
        <v>54.149000000000001</v>
      </c>
      <c r="Q49" s="68">
        <v>13.802</v>
      </c>
      <c r="R49" s="68">
        <v>11.499000000000001</v>
      </c>
      <c r="S49" s="170">
        <v>25.300999999999998</v>
      </c>
      <c r="T49" s="19">
        <v>11.203327382535042</v>
      </c>
      <c r="U49" s="13">
        <v>9.3645307099175756</v>
      </c>
      <c r="V49" s="13">
        <v>20.567858092452614</v>
      </c>
      <c r="W49" s="68">
        <v>24.631913336783683</v>
      </c>
      <c r="X49" s="68">
        <v>20.521835347027647</v>
      </c>
      <c r="Y49" s="169">
        <v>45.153748683811322</v>
      </c>
      <c r="Z49" s="48">
        <v>7.3490000000000002</v>
      </c>
      <c r="AA49" s="13">
        <v>8.0090000000000003</v>
      </c>
      <c r="AB49" s="13">
        <v>15.358000000000001</v>
      </c>
      <c r="AC49" s="68">
        <v>4.4800000000000004</v>
      </c>
      <c r="AD49" s="68">
        <v>7.734</v>
      </c>
      <c r="AE49" s="170">
        <v>12.214</v>
      </c>
      <c r="AF49" s="19">
        <v>10.966365237114633</v>
      </c>
      <c r="AG49" s="13">
        <v>11.951234070492735</v>
      </c>
      <c r="AH49" s="13">
        <v>22.917599307607368</v>
      </c>
      <c r="AI49" s="68">
        <v>21.027927716498478</v>
      </c>
      <c r="AJ49" s="68">
        <v>36.301337714151607</v>
      </c>
      <c r="AK49" s="170">
        <v>57.329265430650089</v>
      </c>
    </row>
    <row r="50" spans="1:37" x14ac:dyDescent="0.35">
      <c r="A50" s="78" t="s">
        <v>221</v>
      </c>
      <c r="B50" s="48">
        <v>43.2</v>
      </c>
      <c r="C50" s="13">
        <v>34.634</v>
      </c>
      <c r="D50" s="13">
        <v>77.834000000000003</v>
      </c>
      <c r="E50" s="68">
        <v>20.962</v>
      </c>
      <c r="F50" s="68">
        <v>30.027999999999999</v>
      </c>
      <c r="G50" s="170">
        <v>50.99</v>
      </c>
      <c r="H50" s="19">
        <v>13.329054871275888</v>
      </c>
      <c r="I50" s="13">
        <v>10.686076074346508</v>
      </c>
      <c r="J50" s="13">
        <v>24.015130945622396</v>
      </c>
      <c r="K50" s="68">
        <v>18.240991324173098</v>
      </c>
      <c r="L50" s="68">
        <v>26.130163509315416</v>
      </c>
      <c r="M50" s="169">
        <v>44.371154833488518</v>
      </c>
      <c r="N50" s="48">
        <v>44.037999999999997</v>
      </c>
      <c r="O50" s="13">
        <v>40.619999999999997</v>
      </c>
      <c r="P50" s="13">
        <v>84.658000000000001</v>
      </c>
      <c r="Q50" s="68">
        <v>18.498999999999999</v>
      </c>
      <c r="R50" s="68">
        <v>26.632000000000001</v>
      </c>
      <c r="S50" s="170">
        <v>45.131</v>
      </c>
      <c r="T50" s="19">
        <v>14.447688724123221</v>
      </c>
      <c r="U50" s="13">
        <v>13.326334437846526</v>
      </c>
      <c r="V50" s="13">
        <v>27.774023161969748</v>
      </c>
      <c r="W50" s="68">
        <v>24.249852526709052</v>
      </c>
      <c r="X50" s="68">
        <v>34.911188307006626</v>
      </c>
      <c r="Y50" s="169">
        <v>59.161040833715681</v>
      </c>
      <c r="Z50" s="48">
        <v>10.428000000000001</v>
      </c>
      <c r="AA50" s="13">
        <v>11.222</v>
      </c>
      <c r="AB50" s="13">
        <v>21.65</v>
      </c>
      <c r="AC50" s="68">
        <v>6.7320000000000002</v>
      </c>
      <c r="AD50" s="68">
        <v>13.343999999999999</v>
      </c>
      <c r="AE50" s="170">
        <v>20.076000000000001</v>
      </c>
      <c r="AF50" s="19">
        <v>13.928328146495883</v>
      </c>
      <c r="AG50" s="13">
        <v>14.988847186418946</v>
      </c>
      <c r="AH50" s="13">
        <v>28.917175332914823</v>
      </c>
      <c r="AI50" s="68">
        <v>23.324786917053569</v>
      </c>
      <c r="AJ50" s="68">
        <v>46.2338022313076</v>
      </c>
      <c r="AK50" s="170">
        <v>69.558589148361179</v>
      </c>
    </row>
    <row r="51" spans="1:37" x14ac:dyDescent="0.35">
      <c r="A51" s="78" t="s">
        <v>222</v>
      </c>
      <c r="B51" s="48">
        <v>111.61</v>
      </c>
      <c r="C51" s="13">
        <v>100.02500000000001</v>
      </c>
      <c r="D51" s="13">
        <v>211.63499999999999</v>
      </c>
      <c r="E51" s="68">
        <v>64.585999999999999</v>
      </c>
      <c r="F51" s="68">
        <v>77.236999999999995</v>
      </c>
      <c r="G51" s="170">
        <v>141.82300000000001</v>
      </c>
      <c r="H51" s="19">
        <v>9.3181028840117008</v>
      </c>
      <c r="I51" s="13">
        <v>8.3508936562429028</v>
      </c>
      <c r="J51" s="13">
        <v>17.668996540254604</v>
      </c>
      <c r="K51" s="68">
        <v>19.336199463498751</v>
      </c>
      <c r="L51" s="68">
        <v>23.123742575205977</v>
      </c>
      <c r="M51" s="169">
        <v>42.459942038704732</v>
      </c>
      <c r="N51" s="48">
        <v>117.422</v>
      </c>
      <c r="O51" s="13">
        <v>103.82</v>
      </c>
      <c r="P51" s="13">
        <v>221.24199999999999</v>
      </c>
      <c r="Q51" s="68">
        <v>60.914000000000001</v>
      </c>
      <c r="R51" s="68">
        <v>62.274000000000001</v>
      </c>
      <c r="S51" s="170">
        <v>123.188</v>
      </c>
      <c r="T51" s="19">
        <v>12.415255850148235</v>
      </c>
      <c r="U51" s="13">
        <v>10.977090003256544</v>
      </c>
      <c r="V51" s="13">
        <v>23.39234585340478</v>
      </c>
      <c r="W51" s="68">
        <v>26.251055834238336</v>
      </c>
      <c r="X51" s="68">
        <v>26.837151574701348</v>
      </c>
      <c r="Y51" s="169">
        <v>53.088207408939688</v>
      </c>
      <c r="Z51" s="48">
        <v>35.631999999999998</v>
      </c>
      <c r="AA51" s="13">
        <v>39.314</v>
      </c>
      <c r="AB51" s="13">
        <v>74.945999999999998</v>
      </c>
      <c r="AC51" s="68">
        <v>20.132000000000001</v>
      </c>
      <c r="AD51" s="68">
        <v>35.371000000000002</v>
      </c>
      <c r="AE51" s="170">
        <v>55.503</v>
      </c>
      <c r="AF51" s="19">
        <v>13.309676334908392</v>
      </c>
      <c r="AG51" s="13">
        <v>14.685019517023703</v>
      </c>
      <c r="AH51" s="13">
        <v>27.994695851932093</v>
      </c>
      <c r="AI51" s="68">
        <v>20.11168719593211</v>
      </c>
      <c r="AJ51" s="68">
        <v>35.335311335551097</v>
      </c>
      <c r="AK51" s="170">
        <v>55.446998531483203</v>
      </c>
    </row>
    <row r="52" spans="1:37" x14ac:dyDescent="0.35">
      <c r="A52" s="78" t="s">
        <v>223</v>
      </c>
      <c r="B52" s="48">
        <v>14.378</v>
      </c>
      <c r="C52" s="13">
        <v>11.134</v>
      </c>
      <c r="D52" s="13">
        <v>25.512</v>
      </c>
      <c r="E52" s="68">
        <v>6.5389999999999997</v>
      </c>
      <c r="F52" s="68">
        <v>9.9369999999999994</v>
      </c>
      <c r="G52" s="170">
        <v>16.475999999999999</v>
      </c>
      <c r="H52" s="19">
        <v>14.860060358013973</v>
      </c>
      <c r="I52" s="13">
        <v>11.507296705113896</v>
      </c>
      <c r="J52" s="13">
        <v>26.367357063127866</v>
      </c>
      <c r="K52" s="68">
        <v>17.818409722600684</v>
      </c>
      <c r="L52" s="68">
        <v>27.077769905716931</v>
      </c>
      <c r="M52" s="169">
        <v>44.896179628317618</v>
      </c>
      <c r="N52" s="48">
        <v>13.205</v>
      </c>
      <c r="O52" s="13">
        <v>8.7379999999999995</v>
      </c>
      <c r="P52" s="13">
        <v>21.943000000000001</v>
      </c>
      <c r="Q52" s="68">
        <v>5.8129999999999997</v>
      </c>
      <c r="R52" s="68">
        <v>5.4850000000000003</v>
      </c>
      <c r="S52" s="170">
        <v>11.298</v>
      </c>
      <c r="T52" s="19">
        <v>19.009025868397945</v>
      </c>
      <c r="U52" s="13">
        <v>12.578634459527546</v>
      </c>
      <c r="V52" s="13">
        <v>31.587660327925494</v>
      </c>
      <c r="W52" s="68">
        <v>23.360392219900337</v>
      </c>
      <c r="X52" s="68">
        <v>22.042276161388845</v>
      </c>
      <c r="Y52" s="169">
        <v>45.402668381289182</v>
      </c>
      <c r="Z52" s="48">
        <v>4.0960000000000001</v>
      </c>
      <c r="AA52" s="13">
        <v>3.6640000000000001</v>
      </c>
      <c r="AB52" s="13">
        <v>7.76</v>
      </c>
      <c r="AC52" s="68">
        <v>1.7869999999999999</v>
      </c>
      <c r="AD52" s="68">
        <v>2.9039999999999999</v>
      </c>
      <c r="AE52" s="170">
        <v>4.6909999999999998</v>
      </c>
      <c r="AF52" s="19">
        <v>20.584983415418638</v>
      </c>
      <c r="AG52" s="13">
        <v>18.413910945823702</v>
      </c>
      <c r="AH52" s="13">
        <v>38.998894361242336</v>
      </c>
      <c r="AI52" s="68">
        <v>20.661348132732108</v>
      </c>
      <c r="AJ52" s="68">
        <v>33.57613596947624</v>
      </c>
      <c r="AK52" s="170">
        <v>54.237484102208349</v>
      </c>
    </row>
    <row r="53" spans="1:37" x14ac:dyDescent="0.35">
      <c r="A53" s="78" t="s">
        <v>224</v>
      </c>
      <c r="B53" s="48">
        <v>47.113999999999997</v>
      </c>
      <c r="C53" s="13">
        <v>43.578000000000003</v>
      </c>
      <c r="D53" s="13">
        <v>90.691999999999993</v>
      </c>
      <c r="E53" s="68">
        <v>27.093</v>
      </c>
      <c r="F53" s="68">
        <v>30.227</v>
      </c>
      <c r="G53" s="170">
        <v>57.32</v>
      </c>
      <c r="H53" s="19">
        <v>10.270193680585074</v>
      </c>
      <c r="I53" s="13">
        <v>9.4993950887748095</v>
      </c>
      <c r="J53" s="13">
        <v>19.769588769359881</v>
      </c>
      <c r="K53" s="68">
        <v>21.952761009601751</v>
      </c>
      <c r="L53" s="68">
        <v>24.492160596361867</v>
      </c>
      <c r="M53" s="169">
        <v>46.444921605963614</v>
      </c>
      <c r="N53" s="48">
        <v>45.357999999999997</v>
      </c>
      <c r="O53" s="13">
        <v>44.863999999999997</v>
      </c>
      <c r="P53" s="13">
        <v>90.221999999999994</v>
      </c>
      <c r="Q53" s="68">
        <v>14.817</v>
      </c>
      <c r="R53" s="68">
        <v>19.881</v>
      </c>
      <c r="S53" s="170">
        <v>34.698</v>
      </c>
      <c r="T53" s="19">
        <v>10.883899948169617</v>
      </c>
      <c r="U53" s="13">
        <v>10.765361948822298</v>
      </c>
      <c r="V53" s="13">
        <v>21.649261896991913</v>
      </c>
      <c r="W53" s="68">
        <v>21.414634851353501</v>
      </c>
      <c r="X53" s="68">
        <v>28.733505802777817</v>
      </c>
      <c r="Y53" s="169">
        <v>50.148140654131318</v>
      </c>
      <c r="Z53" s="48">
        <v>13.093999999999999</v>
      </c>
      <c r="AA53" s="13">
        <v>13.07</v>
      </c>
      <c r="AB53" s="13">
        <v>26.164000000000001</v>
      </c>
      <c r="AC53" s="68">
        <v>3.9670000000000001</v>
      </c>
      <c r="AD53" s="68">
        <v>4.6440000000000001</v>
      </c>
      <c r="AE53" s="170">
        <v>8.6110000000000007</v>
      </c>
      <c r="AF53" s="19">
        <v>13.241644334327752</v>
      </c>
      <c r="AG53" s="13">
        <v>13.217373716943925</v>
      </c>
      <c r="AH53" s="13">
        <v>26.459018051271677</v>
      </c>
      <c r="AI53" s="68">
        <v>23.273687298327953</v>
      </c>
      <c r="AJ53" s="68">
        <v>27.245526547374595</v>
      </c>
      <c r="AK53" s="170">
        <v>50.519213845702545</v>
      </c>
    </row>
    <row r="54" spans="1:37" x14ac:dyDescent="0.35">
      <c r="A54" s="78" t="s">
        <v>225</v>
      </c>
      <c r="B54" s="48">
        <v>6.2530000000000001</v>
      </c>
      <c r="C54" s="13">
        <v>3.665</v>
      </c>
      <c r="D54" s="13">
        <v>9.9179999999999993</v>
      </c>
      <c r="E54" s="68">
        <v>2.988</v>
      </c>
      <c r="F54" s="68">
        <v>2.9249999999999998</v>
      </c>
      <c r="G54" s="170">
        <v>5.9130000000000003</v>
      </c>
      <c r="H54" s="19">
        <v>8.4906172772451995</v>
      </c>
      <c r="I54" s="13">
        <v>4.976509246938055</v>
      </c>
      <c r="J54" s="13">
        <v>13.467126524183254</v>
      </c>
      <c r="K54" s="68">
        <v>15.778634419390611</v>
      </c>
      <c r="L54" s="68">
        <v>15.445952368379363</v>
      </c>
      <c r="M54" s="169">
        <v>31.224586787769976</v>
      </c>
      <c r="N54" s="48">
        <v>6.4939999999999998</v>
      </c>
      <c r="O54" s="13">
        <v>5.9969999999999999</v>
      </c>
      <c r="P54" s="13">
        <v>12.491</v>
      </c>
      <c r="Q54" s="68">
        <v>4.1879999999999997</v>
      </c>
      <c r="R54" s="68">
        <v>2.3759999999999999</v>
      </c>
      <c r="S54" s="170">
        <v>6.5640000000000001</v>
      </c>
      <c r="T54" s="19">
        <v>10.52324545056797</v>
      </c>
      <c r="U54" s="13">
        <v>9.7178784981607826</v>
      </c>
      <c r="V54" s="13">
        <v>20.241123948728752</v>
      </c>
      <c r="W54" s="68">
        <v>29.580449215990956</v>
      </c>
      <c r="X54" s="68">
        <v>16.782031360361632</v>
      </c>
      <c r="Y54" s="169">
        <v>46.362480576352596</v>
      </c>
      <c r="Z54" s="48">
        <v>1.7569999999999999</v>
      </c>
      <c r="AA54" s="13">
        <v>1.7809999999999999</v>
      </c>
      <c r="AB54" s="13">
        <v>3.5379999999999998</v>
      </c>
      <c r="AC54" s="68">
        <v>1.5569999999999999</v>
      </c>
      <c r="AD54" s="68">
        <v>1.48</v>
      </c>
      <c r="AE54" s="170">
        <v>3.0369999999999999</v>
      </c>
      <c r="AF54" s="19">
        <v>11.488165293579181</v>
      </c>
      <c r="AG54" s="13">
        <v>11.645089577612135</v>
      </c>
      <c r="AH54" s="13">
        <v>23.133254871191312</v>
      </c>
      <c r="AI54" s="68">
        <v>23.491249245624619</v>
      </c>
      <c r="AJ54" s="68">
        <v>22.329511164755584</v>
      </c>
      <c r="AK54" s="170">
        <v>45.820760410380203</v>
      </c>
    </row>
    <row r="55" spans="1:37" x14ac:dyDescent="0.35">
      <c r="A55" s="78" t="s">
        <v>226</v>
      </c>
      <c r="B55" s="48">
        <v>56.683</v>
      </c>
      <c r="C55" s="13">
        <v>54.353999999999999</v>
      </c>
      <c r="D55" s="13">
        <v>111.03700000000001</v>
      </c>
      <c r="E55" s="68">
        <v>38.838999999999999</v>
      </c>
      <c r="F55" s="68">
        <v>45.024999999999999</v>
      </c>
      <c r="G55" s="170">
        <v>83.864000000000004</v>
      </c>
      <c r="H55" s="19">
        <v>9.5332839987890612</v>
      </c>
      <c r="I55" s="13">
        <v>9.1415789296646359</v>
      </c>
      <c r="J55" s="13">
        <v>18.674862928453699</v>
      </c>
      <c r="K55" s="68">
        <v>20.863235926085085</v>
      </c>
      <c r="L55" s="68">
        <v>24.186183927804041</v>
      </c>
      <c r="M55" s="169">
        <v>45.049419853889127</v>
      </c>
      <c r="N55" s="48">
        <v>52.691000000000003</v>
      </c>
      <c r="O55" s="13">
        <v>44.860999999999997</v>
      </c>
      <c r="P55" s="13">
        <v>97.552000000000007</v>
      </c>
      <c r="Q55" s="68">
        <v>22.841999999999999</v>
      </c>
      <c r="R55" s="68">
        <v>25.298999999999999</v>
      </c>
      <c r="S55" s="170">
        <v>48.140999999999998</v>
      </c>
      <c r="T55" s="19">
        <v>10.785997506719372</v>
      </c>
      <c r="U55" s="13">
        <v>9.1831742451070895</v>
      </c>
      <c r="V55" s="13">
        <v>19.969171751826465</v>
      </c>
      <c r="W55" s="68">
        <v>22.747824008604375</v>
      </c>
      <c r="X55" s="68">
        <v>25.194693966976718</v>
      </c>
      <c r="Y55" s="169">
        <v>47.94251797558109</v>
      </c>
      <c r="Z55" s="48">
        <v>14.756</v>
      </c>
      <c r="AA55" s="13">
        <v>16.123999999999999</v>
      </c>
      <c r="AB55" s="13">
        <v>30.88</v>
      </c>
      <c r="AC55" s="68">
        <v>6.125</v>
      </c>
      <c r="AD55" s="68">
        <v>8.0649999999999995</v>
      </c>
      <c r="AE55" s="170">
        <v>14.19</v>
      </c>
      <c r="AF55" s="19">
        <v>11.175401393517117</v>
      </c>
      <c r="AG55" s="13">
        <v>12.211451075431688</v>
      </c>
      <c r="AH55" s="13">
        <v>23.386852468948806</v>
      </c>
      <c r="AI55" s="68">
        <v>22.631540053207214</v>
      </c>
      <c r="AJ55" s="68">
        <v>29.799733963937335</v>
      </c>
      <c r="AK55" s="170">
        <v>52.431274017144545</v>
      </c>
    </row>
    <row r="56" spans="1:37" x14ac:dyDescent="0.35">
      <c r="A56" s="78" t="s">
        <v>227</v>
      </c>
      <c r="B56" s="48">
        <v>229.11500000000001</v>
      </c>
      <c r="C56" s="13">
        <v>208.77600000000001</v>
      </c>
      <c r="D56" s="13">
        <v>437.89100000000002</v>
      </c>
      <c r="E56" s="68">
        <v>156.536</v>
      </c>
      <c r="F56" s="68">
        <v>178.07400000000001</v>
      </c>
      <c r="G56" s="170">
        <v>334.61</v>
      </c>
      <c r="H56" s="19">
        <v>10.816265351741654</v>
      </c>
      <c r="I56" s="13">
        <v>9.8560836919242121</v>
      </c>
      <c r="J56" s="13">
        <v>20.672349043665864</v>
      </c>
      <c r="K56" s="68">
        <v>21.360566682177378</v>
      </c>
      <c r="L56" s="68">
        <v>24.299595948293391</v>
      </c>
      <c r="M56" s="169">
        <v>45.660162630470765</v>
      </c>
      <c r="N56" s="48">
        <v>183.61699999999999</v>
      </c>
      <c r="O56" s="13">
        <v>183.328</v>
      </c>
      <c r="P56" s="13">
        <v>366.94499999999999</v>
      </c>
      <c r="Q56" s="68">
        <v>100.48099999999999</v>
      </c>
      <c r="R56" s="68">
        <v>123.40300000000001</v>
      </c>
      <c r="S56" s="170">
        <v>223.88399999999999</v>
      </c>
      <c r="T56" s="19">
        <v>12.327913626655906</v>
      </c>
      <c r="U56" s="13">
        <v>12.308510374026229</v>
      </c>
      <c r="V56" s="13">
        <v>24.636424000682133</v>
      </c>
      <c r="W56" s="68">
        <v>25.843213909107273</v>
      </c>
      <c r="X56" s="68">
        <v>31.738638409505931</v>
      </c>
      <c r="Y56" s="169">
        <v>57.581852318613201</v>
      </c>
      <c r="Z56" s="48">
        <v>47.921999999999997</v>
      </c>
      <c r="AA56" s="13">
        <v>57.555</v>
      </c>
      <c r="AB56" s="13">
        <v>105.477</v>
      </c>
      <c r="AC56" s="68">
        <v>24.396999999999998</v>
      </c>
      <c r="AD56" s="68">
        <v>45.218000000000004</v>
      </c>
      <c r="AE56" s="170">
        <v>69.614999999999995</v>
      </c>
      <c r="AF56" s="19">
        <v>12.604087214960154</v>
      </c>
      <c r="AG56" s="13">
        <v>15.137687067673129</v>
      </c>
      <c r="AH56" s="13">
        <v>27.741774282633283</v>
      </c>
      <c r="AI56" s="68">
        <v>22.297062640516181</v>
      </c>
      <c r="AJ56" s="68">
        <v>41.325924436564364</v>
      </c>
      <c r="AK56" s="170">
        <v>63.622987077080545</v>
      </c>
    </row>
    <row r="57" spans="1:37" x14ac:dyDescent="0.35">
      <c r="A57" s="78" t="s">
        <v>228</v>
      </c>
      <c r="B57" s="48">
        <v>20.018000000000001</v>
      </c>
      <c r="C57" s="13">
        <v>13.757</v>
      </c>
      <c r="D57" s="13">
        <v>33.774999999999999</v>
      </c>
      <c r="E57" s="68">
        <v>11.32</v>
      </c>
      <c r="F57" s="68">
        <v>10.528</v>
      </c>
      <c r="G57" s="170">
        <v>21.847999999999999</v>
      </c>
      <c r="H57" s="19">
        <v>9.6698306885974468</v>
      </c>
      <c r="I57" s="13">
        <v>6.6454121682003722</v>
      </c>
      <c r="J57" s="13">
        <v>16.315242856797816</v>
      </c>
      <c r="K57" s="68">
        <v>21.638567113965667</v>
      </c>
      <c r="L57" s="68">
        <v>20.124632029667008</v>
      </c>
      <c r="M57" s="169">
        <v>41.763199143632676</v>
      </c>
      <c r="N57" s="48">
        <v>15.39</v>
      </c>
      <c r="O57" s="13">
        <v>17.734000000000002</v>
      </c>
      <c r="P57" s="13">
        <v>33.124000000000002</v>
      </c>
      <c r="Q57" s="68">
        <v>7.6760000000000002</v>
      </c>
      <c r="R57" s="68">
        <v>6.03</v>
      </c>
      <c r="S57" s="170">
        <v>13.706</v>
      </c>
      <c r="T57" s="19">
        <v>10.194280869329058</v>
      </c>
      <c r="U57" s="13">
        <v>11.746938072558903</v>
      </c>
      <c r="V57" s="13">
        <v>21.941218941887961</v>
      </c>
      <c r="W57" s="68">
        <v>28.347736169584167</v>
      </c>
      <c r="X57" s="68">
        <v>22.26900066474629</v>
      </c>
      <c r="Y57" s="169">
        <v>50.616736834330453</v>
      </c>
      <c r="Z57" s="48">
        <v>5.024</v>
      </c>
      <c r="AA57" s="13">
        <v>4.9020000000000001</v>
      </c>
      <c r="AB57" s="13">
        <v>9.9260000000000002</v>
      </c>
      <c r="AC57" s="68">
        <v>2.407</v>
      </c>
      <c r="AD57" s="68">
        <v>3.173</v>
      </c>
      <c r="AE57" s="170">
        <v>5.58</v>
      </c>
      <c r="AF57" s="19">
        <v>12.58296390913417</v>
      </c>
      <c r="AG57" s="13">
        <v>12.277406266436246</v>
      </c>
      <c r="AH57" s="13">
        <v>24.860370175570417</v>
      </c>
      <c r="AI57" s="68">
        <v>25.798499464094316</v>
      </c>
      <c r="AJ57" s="68">
        <v>34.008574490889607</v>
      </c>
      <c r="AK57" s="170">
        <v>59.80707395498392</v>
      </c>
    </row>
    <row r="58" spans="1:37" x14ac:dyDescent="0.35">
      <c r="A58" s="78" t="s">
        <v>229</v>
      </c>
      <c r="B58" s="48">
        <v>9.3030000000000008</v>
      </c>
      <c r="C58" s="13">
        <v>7.0759999999999996</v>
      </c>
      <c r="D58" s="13">
        <v>16.379000000000001</v>
      </c>
      <c r="E58" s="68">
        <v>2.2240000000000002</v>
      </c>
      <c r="F58" s="68">
        <v>4.4219999999999997</v>
      </c>
      <c r="G58" s="170">
        <v>6.6459999999999999</v>
      </c>
      <c r="H58" s="19">
        <v>13.837160875773442</v>
      </c>
      <c r="I58" s="13">
        <v>10.524750118990955</v>
      </c>
      <c r="J58" s="13">
        <v>24.361910994764401</v>
      </c>
      <c r="K58" s="68">
        <v>14.869291970314904</v>
      </c>
      <c r="L58" s="68">
        <v>29.564752289897704</v>
      </c>
      <c r="M58" s="169">
        <v>44.434044260212609</v>
      </c>
      <c r="N58" s="48">
        <v>8.5489999999999995</v>
      </c>
      <c r="O58" s="13">
        <v>6.4020000000000001</v>
      </c>
      <c r="P58" s="13">
        <v>14.951000000000001</v>
      </c>
      <c r="Q58" s="68">
        <v>3.5230000000000001</v>
      </c>
      <c r="R58" s="68">
        <v>2.548</v>
      </c>
      <c r="S58" s="170">
        <v>6.0709999999999997</v>
      </c>
      <c r="T58" s="19">
        <v>15.902749358235052</v>
      </c>
      <c r="U58" s="13">
        <v>11.908925183228543</v>
      </c>
      <c r="V58" s="13">
        <v>27.811674541463596</v>
      </c>
      <c r="W58" s="68">
        <v>31.582250112057377</v>
      </c>
      <c r="X58" s="68">
        <v>22.841774988794263</v>
      </c>
      <c r="Y58" s="169">
        <v>54.424025100851644</v>
      </c>
      <c r="Z58" s="48">
        <v>2.1419999999999999</v>
      </c>
      <c r="AA58" s="13">
        <v>1.823</v>
      </c>
      <c r="AB58" s="13">
        <v>3.9649999999999999</v>
      </c>
      <c r="AC58" s="68">
        <v>1.3</v>
      </c>
      <c r="AD58" s="68">
        <v>0.89700000000000002</v>
      </c>
      <c r="AE58" s="170">
        <v>2.1970000000000001</v>
      </c>
      <c r="AF58" s="19">
        <v>17.309090909090909</v>
      </c>
      <c r="AG58" s="13">
        <v>14.731313131313129</v>
      </c>
      <c r="AH58" s="13">
        <v>32.040404040404042</v>
      </c>
      <c r="AI58" s="68">
        <v>30.660377358490564</v>
      </c>
      <c r="AJ58" s="68">
        <v>21.15566037735849</v>
      </c>
      <c r="AK58" s="170">
        <v>51.816037735849058</v>
      </c>
    </row>
    <row r="59" spans="1:37" x14ac:dyDescent="0.35">
      <c r="A59" s="78" t="s">
        <v>230</v>
      </c>
      <c r="B59" s="48">
        <v>79.308000000000007</v>
      </c>
      <c r="C59" s="13">
        <v>59.045000000000002</v>
      </c>
      <c r="D59" s="13">
        <v>138.35300000000001</v>
      </c>
      <c r="E59" s="68">
        <v>44.387</v>
      </c>
      <c r="F59" s="68">
        <v>54.738999999999997</v>
      </c>
      <c r="G59" s="170">
        <v>99.126000000000005</v>
      </c>
      <c r="H59" s="19">
        <v>10.95222246926299</v>
      </c>
      <c r="I59" s="13">
        <v>8.1539564192469012</v>
      </c>
      <c r="J59" s="13">
        <v>19.106178888509891</v>
      </c>
      <c r="K59" s="68">
        <v>20.386632740233136</v>
      </c>
      <c r="L59" s="68">
        <v>25.141232558353156</v>
      </c>
      <c r="M59" s="169">
        <v>45.527865298586299</v>
      </c>
      <c r="N59" s="48">
        <v>67.751000000000005</v>
      </c>
      <c r="O59" s="13">
        <v>57.031999999999996</v>
      </c>
      <c r="P59" s="13">
        <v>124.783</v>
      </c>
      <c r="Q59" s="68">
        <v>30.193999999999999</v>
      </c>
      <c r="R59" s="68">
        <v>33.506999999999998</v>
      </c>
      <c r="S59" s="170">
        <v>63.701000000000001</v>
      </c>
      <c r="T59" s="19">
        <v>12.214826326663806</v>
      </c>
      <c r="U59" s="13">
        <v>10.282298048180692</v>
      </c>
      <c r="V59" s="13">
        <v>22.497124374844496</v>
      </c>
      <c r="W59" s="68">
        <v>25.494152910879386</v>
      </c>
      <c r="X59" s="68">
        <v>28.291467893781398</v>
      </c>
      <c r="Y59" s="169">
        <v>53.785620804660788</v>
      </c>
      <c r="Z59" s="48">
        <v>21.614999999999998</v>
      </c>
      <c r="AA59" s="13">
        <v>19.306999999999999</v>
      </c>
      <c r="AB59" s="13">
        <v>40.921999999999997</v>
      </c>
      <c r="AC59" s="68">
        <v>7.1680000000000001</v>
      </c>
      <c r="AD59" s="68">
        <v>17.457999999999998</v>
      </c>
      <c r="AE59" s="170">
        <v>24.626000000000001</v>
      </c>
      <c r="AF59" s="19">
        <v>14.40788684326299</v>
      </c>
      <c r="AG59" s="13">
        <v>12.869445814613856</v>
      </c>
      <c r="AH59" s="13">
        <v>27.277332657876844</v>
      </c>
      <c r="AI59" s="68">
        <v>16.830241840807702</v>
      </c>
      <c r="AJ59" s="68">
        <v>40.990842920873433</v>
      </c>
      <c r="AK59" s="170">
        <v>57.821084761681142</v>
      </c>
    </row>
    <row r="60" spans="1:37" x14ac:dyDescent="0.35">
      <c r="A60" s="78" t="s">
        <v>231</v>
      </c>
      <c r="B60" s="48">
        <v>72.346000000000004</v>
      </c>
      <c r="C60" s="13">
        <v>61.808</v>
      </c>
      <c r="D60" s="13">
        <v>134.154</v>
      </c>
      <c r="E60" s="68">
        <v>44.695</v>
      </c>
      <c r="F60" s="68">
        <v>53.011000000000003</v>
      </c>
      <c r="G60" s="170">
        <v>97.706000000000003</v>
      </c>
      <c r="H60" s="19">
        <v>11.973770448391605</v>
      </c>
      <c r="I60" s="13">
        <v>10.229657532886245</v>
      </c>
      <c r="J60" s="13">
        <v>22.203427981277848</v>
      </c>
      <c r="K60" s="68">
        <v>22.029938437424523</v>
      </c>
      <c r="L60" s="68">
        <v>26.128852589916356</v>
      </c>
      <c r="M60" s="169">
        <v>48.158791027340882</v>
      </c>
      <c r="N60" s="48">
        <v>67.921999999999997</v>
      </c>
      <c r="O60" s="13">
        <v>62.180999999999997</v>
      </c>
      <c r="P60" s="13">
        <v>130.10300000000001</v>
      </c>
      <c r="Q60" s="68">
        <v>29.844000000000001</v>
      </c>
      <c r="R60" s="68">
        <v>35.216999999999999</v>
      </c>
      <c r="S60" s="170">
        <v>65.061000000000007</v>
      </c>
      <c r="T60" s="19">
        <v>14.115304845862582</v>
      </c>
      <c r="U60" s="13">
        <v>12.922230950510603</v>
      </c>
      <c r="V60" s="13">
        <v>27.037535796373188</v>
      </c>
      <c r="W60" s="68">
        <v>25.484821314205199</v>
      </c>
      <c r="X60" s="68">
        <v>30.073011400025617</v>
      </c>
      <c r="Y60" s="169">
        <v>55.55783271423082</v>
      </c>
      <c r="Z60" s="48">
        <v>17.093</v>
      </c>
      <c r="AA60" s="13">
        <v>16.475000000000001</v>
      </c>
      <c r="AB60" s="13">
        <v>33.567999999999998</v>
      </c>
      <c r="AC60" s="68">
        <v>9.8019999999999996</v>
      </c>
      <c r="AD60" s="68">
        <v>19.545000000000002</v>
      </c>
      <c r="AE60" s="170">
        <v>29.347000000000001</v>
      </c>
      <c r="AF60" s="19">
        <v>15.319877390789969</v>
      </c>
      <c r="AG60" s="13">
        <v>14.765984906877948</v>
      </c>
      <c r="AH60" s="13">
        <v>30.085862297667912</v>
      </c>
      <c r="AI60" s="68">
        <v>21.381205828461738</v>
      </c>
      <c r="AJ60" s="68">
        <v>42.633714335572819</v>
      </c>
      <c r="AK60" s="170">
        <v>64.01492016403455</v>
      </c>
    </row>
    <row r="61" spans="1:37" x14ac:dyDescent="0.35">
      <c r="A61" s="78" t="s">
        <v>232</v>
      </c>
      <c r="B61" s="48">
        <v>15.17</v>
      </c>
      <c r="C61" s="13">
        <v>11.853</v>
      </c>
      <c r="D61" s="13">
        <v>27.023</v>
      </c>
      <c r="E61" s="68">
        <v>6.5350000000000001</v>
      </c>
      <c r="F61" s="68">
        <v>9.4079999999999995</v>
      </c>
      <c r="G61" s="170">
        <v>15.943</v>
      </c>
      <c r="H61" s="19">
        <v>9.0906911801718664</v>
      </c>
      <c r="I61" s="13">
        <v>7.1029639128923616</v>
      </c>
      <c r="J61" s="13">
        <v>16.19365509306423</v>
      </c>
      <c r="K61" s="68">
        <v>17.620254529767038</v>
      </c>
      <c r="L61" s="68">
        <v>25.366695427092321</v>
      </c>
      <c r="M61" s="169">
        <v>42.986949956859362</v>
      </c>
      <c r="N61" s="48">
        <v>11.701000000000001</v>
      </c>
      <c r="O61" s="13">
        <v>11.832000000000001</v>
      </c>
      <c r="P61" s="13">
        <v>23.533000000000001</v>
      </c>
      <c r="Q61" s="68">
        <v>5.5830000000000002</v>
      </c>
      <c r="R61" s="68">
        <v>6.181</v>
      </c>
      <c r="S61" s="170">
        <v>11.763999999999999</v>
      </c>
      <c r="T61" s="19">
        <v>7.438321244445576</v>
      </c>
      <c r="U61" s="13">
        <v>7.5215978945628619</v>
      </c>
      <c r="V61" s="13">
        <v>14.959919139008438</v>
      </c>
      <c r="W61" s="68">
        <v>20.439319055464033</v>
      </c>
      <c r="X61" s="68">
        <v>22.62859234852645</v>
      </c>
      <c r="Y61" s="169">
        <v>43.067911403990472</v>
      </c>
      <c r="Z61" s="48">
        <v>4.8579999999999997</v>
      </c>
      <c r="AA61" s="13">
        <v>3.0960000000000001</v>
      </c>
      <c r="AB61" s="13">
        <v>7.9539999999999997</v>
      </c>
      <c r="AC61" s="68">
        <v>1.282</v>
      </c>
      <c r="AD61" s="68">
        <v>0.94399999999999995</v>
      </c>
      <c r="AE61" s="170">
        <v>2.226</v>
      </c>
      <c r="AF61" s="19">
        <v>10.726666519463887</v>
      </c>
      <c r="AG61" s="13">
        <v>6.8360970655125968</v>
      </c>
      <c r="AH61" s="13">
        <v>17.562763584976484</v>
      </c>
      <c r="AI61" s="68">
        <v>18.547453703703702</v>
      </c>
      <c r="AJ61" s="68">
        <v>13.657407407407407</v>
      </c>
      <c r="AK61" s="170">
        <v>32.204861111111107</v>
      </c>
    </row>
    <row r="62" spans="1:37" x14ac:dyDescent="0.35">
      <c r="A62" s="78" t="s">
        <v>233</v>
      </c>
      <c r="B62" s="48">
        <v>53.323</v>
      </c>
      <c r="C62" s="13">
        <v>38.966999999999999</v>
      </c>
      <c r="D62" s="13">
        <v>92.29</v>
      </c>
      <c r="E62" s="68">
        <v>27.773</v>
      </c>
      <c r="F62" s="68">
        <v>32.206000000000003</v>
      </c>
      <c r="G62" s="170">
        <v>59.978999999999999</v>
      </c>
      <c r="H62" s="19">
        <v>9.7850241767517812</v>
      </c>
      <c r="I62" s="13">
        <v>7.1506298800796397</v>
      </c>
      <c r="J62" s="13">
        <v>16.935654056831421</v>
      </c>
      <c r="K62" s="68">
        <v>17.934031589415095</v>
      </c>
      <c r="L62" s="68">
        <v>20.796580181064435</v>
      </c>
      <c r="M62" s="169">
        <v>38.73061177047952</v>
      </c>
      <c r="N62" s="48">
        <v>51.554000000000002</v>
      </c>
      <c r="O62" s="13">
        <v>42.582999999999998</v>
      </c>
      <c r="P62" s="13">
        <v>94.137</v>
      </c>
      <c r="Q62" s="68">
        <v>30.975999999999999</v>
      </c>
      <c r="R62" s="68">
        <v>26.114000000000001</v>
      </c>
      <c r="S62" s="170">
        <v>57.09</v>
      </c>
      <c r="T62" s="19">
        <v>12.603195169353755</v>
      </c>
      <c r="U62" s="13">
        <v>10.410091552480718</v>
      </c>
      <c r="V62" s="13">
        <v>23.013286721834472</v>
      </c>
      <c r="W62" s="68">
        <v>28.506221011558566</v>
      </c>
      <c r="X62" s="68">
        <v>24.031878082897741</v>
      </c>
      <c r="Y62" s="169">
        <v>52.538099094456307</v>
      </c>
      <c r="Z62" s="48">
        <v>17.849</v>
      </c>
      <c r="AA62" s="13">
        <v>13.593</v>
      </c>
      <c r="AB62" s="13">
        <v>31.442</v>
      </c>
      <c r="AC62" s="68">
        <v>8.8740000000000006</v>
      </c>
      <c r="AD62" s="68">
        <v>14.33</v>
      </c>
      <c r="AE62" s="170">
        <v>23.204000000000001</v>
      </c>
      <c r="AF62" s="19">
        <v>16.225036133407269</v>
      </c>
      <c r="AG62" s="13">
        <v>12.356261760401422</v>
      </c>
      <c r="AH62" s="13">
        <v>28.581297893808685</v>
      </c>
      <c r="AI62" s="68">
        <v>21.555053559717265</v>
      </c>
      <c r="AJ62" s="68">
        <v>34.807743690641018</v>
      </c>
      <c r="AK62" s="170">
        <v>56.362797250358284</v>
      </c>
    </row>
    <row r="63" spans="1:37" ht="15" thickBot="1" x14ac:dyDescent="0.4">
      <c r="A63" s="79" t="s">
        <v>234</v>
      </c>
      <c r="B63" s="49">
        <v>6.5880000000000001</v>
      </c>
      <c r="C63" s="14">
        <v>5.3170000000000002</v>
      </c>
      <c r="D63" s="14">
        <v>11.904999999999999</v>
      </c>
      <c r="E63" s="94">
        <v>2.383</v>
      </c>
      <c r="F63" s="94">
        <v>2.84</v>
      </c>
      <c r="G63" s="96">
        <v>5.2229999999999999</v>
      </c>
      <c r="H63" s="20">
        <v>12.585969738651993</v>
      </c>
      <c r="I63" s="14">
        <v>10.157802231392328</v>
      </c>
      <c r="J63" s="14">
        <v>22.743771970044321</v>
      </c>
      <c r="K63" s="94">
        <v>20.788624269388471</v>
      </c>
      <c r="L63" s="94">
        <v>24.775364215301405</v>
      </c>
      <c r="M63" s="97">
        <v>45.563988484689872</v>
      </c>
      <c r="N63" s="49">
        <v>3.9049999999999998</v>
      </c>
      <c r="O63" s="14">
        <v>4.375</v>
      </c>
      <c r="P63" s="14">
        <v>8.2799999999999994</v>
      </c>
      <c r="Q63" s="94">
        <v>2.8010000000000002</v>
      </c>
      <c r="R63" s="94">
        <v>0.93200000000000005</v>
      </c>
      <c r="S63" s="96">
        <v>3.7330000000000001</v>
      </c>
      <c r="T63" s="20">
        <v>8.7450172436959726</v>
      </c>
      <c r="U63" s="14">
        <v>9.7975545303892133</v>
      </c>
      <c r="V63" s="14">
        <v>18.542571774085186</v>
      </c>
      <c r="W63" s="94">
        <v>39.934416880524665</v>
      </c>
      <c r="X63" s="94">
        <v>13.287710293698318</v>
      </c>
      <c r="Y63" s="97">
        <v>53.222127174222983</v>
      </c>
      <c r="Z63" s="49">
        <v>1.97</v>
      </c>
      <c r="AA63" s="14">
        <v>0.97</v>
      </c>
      <c r="AB63" s="14">
        <v>2.94</v>
      </c>
      <c r="AC63" s="94">
        <v>0.38100000000000001</v>
      </c>
      <c r="AD63" s="94">
        <v>0.86899999999999999</v>
      </c>
      <c r="AE63" s="96">
        <v>1.25</v>
      </c>
      <c r="AF63" s="20">
        <v>16.325515869727354</v>
      </c>
      <c r="AG63" s="14">
        <v>8.0384519764647386</v>
      </c>
      <c r="AH63" s="14">
        <v>24.363967846192093</v>
      </c>
      <c r="AI63" s="94">
        <v>19.63917525773196</v>
      </c>
      <c r="AJ63" s="94">
        <v>44.793814432989691</v>
      </c>
      <c r="AK63" s="96">
        <v>64.432989690721655</v>
      </c>
    </row>
    <row r="65" spans="1:13" ht="51.75" customHeight="1" x14ac:dyDescent="0.35">
      <c r="A65" s="784" t="s">
        <v>144</v>
      </c>
      <c r="B65" s="784"/>
      <c r="C65" s="784"/>
      <c r="D65" s="784"/>
      <c r="E65" s="784"/>
      <c r="F65" s="784"/>
      <c r="G65" s="784"/>
      <c r="H65" s="784"/>
      <c r="I65" s="784"/>
      <c r="J65" s="784"/>
      <c r="K65" s="784"/>
      <c r="L65" s="784"/>
      <c r="M65" s="784"/>
    </row>
    <row r="66" spans="1:13" x14ac:dyDescent="0.35">
      <c r="A66" s="784" t="s">
        <v>236</v>
      </c>
      <c r="B66" s="784"/>
      <c r="C66" s="784"/>
      <c r="D66" s="784"/>
      <c r="E66" s="784"/>
      <c r="F66" s="784"/>
      <c r="G66" s="784"/>
      <c r="H66" s="784"/>
      <c r="I66" s="784"/>
      <c r="J66" s="784"/>
      <c r="K66" s="784"/>
      <c r="L66" s="784"/>
      <c r="M66" s="784"/>
    </row>
  </sheetData>
  <mergeCells count="24">
    <mergeCell ref="Z8:AK8"/>
    <mergeCell ref="Z9:AE9"/>
    <mergeCell ref="AF9:AK9"/>
    <mergeCell ref="Z10:AB10"/>
    <mergeCell ref="AC10:AE10"/>
    <mergeCell ref="AF10:AH10"/>
    <mergeCell ref="AI10:AK10"/>
    <mergeCell ref="K10:M10"/>
    <mergeCell ref="A65:M65"/>
    <mergeCell ref="A66:M66"/>
    <mergeCell ref="A8:A11"/>
    <mergeCell ref="B8:M8"/>
    <mergeCell ref="B9:G9"/>
    <mergeCell ref="H9:M9"/>
    <mergeCell ref="B10:D10"/>
    <mergeCell ref="E10:G10"/>
    <mergeCell ref="H10:J10"/>
    <mergeCell ref="N8:Y8"/>
    <mergeCell ref="N9:S9"/>
    <mergeCell ref="T9:Y9"/>
    <mergeCell ref="N10:P10"/>
    <mergeCell ref="Q10:S10"/>
    <mergeCell ref="T10:V10"/>
    <mergeCell ref="W10:Y10"/>
  </mergeCells>
  <hyperlinks>
    <hyperlink ref="A2" location="'Appendix Table Menu'!A1" display="Return to Appendix Table Menu" xr:uid="{00000000-0004-0000-0B00-000003000000}"/>
    <hyperlink ref="A5" location="'W11'!AE8" display="Households Age 80 and Over" xr:uid="{00000000-0004-0000-0B00-000002000000}"/>
    <hyperlink ref="A4" location="'W11'!S8" display="Households Aged 65-79" xr:uid="{00000000-0004-0000-0B00-000001000000}"/>
    <hyperlink ref="A3" location="'W11'!G8" display="Households Aged 50-64" xr:uid="{00000000-0004-0000-0B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249977111117893"/>
  </sheetPr>
  <dimension ref="A1:V111"/>
  <sheetViews>
    <sheetView zoomScaleNormal="100" workbookViewId="0">
      <pane ySplit="8" topLeftCell="A12" activePane="bottomLeft" state="frozen"/>
      <selection pane="bottomLeft" activeCell="A8" sqref="A8"/>
    </sheetView>
  </sheetViews>
  <sheetFormatPr defaultRowHeight="14.5" x14ac:dyDescent="0.35"/>
  <cols>
    <col min="1" max="1" width="38.1796875" customWidth="1"/>
    <col min="2" max="2" width="12.453125" customWidth="1"/>
    <col min="3" max="3" width="11.453125" customWidth="1"/>
    <col min="4" max="4" width="10.81640625" customWidth="1"/>
    <col min="5" max="5" width="13" customWidth="1"/>
    <col min="6" max="6" width="11.81640625" customWidth="1"/>
    <col min="7" max="7" width="11.54296875" customWidth="1"/>
    <col min="8" max="8" width="11.81640625" customWidth="1"/>
    <col min="9" max="9" width="12" customWidth="1"/>
    <col min="10" max="10" width="10.81640625" customWidth="1"/>
    <col min="11" max="11" width="10" customWidth="1"/>
    <col min="12" max="12" width="10.54296875" customWidth="1"/>
    <col min="13" max="13" width="13.453125" customWidth="1"/>
    <col min="14" max="14" width="10.54296875" customWidth="1"/>
    <col min="15" max="16" width="9.1796875" customWidth="1"/>
    <col min="17" max="17" width="10.81640625" customWidth="1"/>
    <col min="18" max="19" width="9.1796875" customWidth="1"/>
    <col min="20" max="20" width="12" customWidth="1"/>
    <col min="21" max="22" width="9.1796875" customWidth="1"/>
    <col min="23" max="23" width="10.1796875" customWidth="1"/>
    <col min="26" max="26" width="10.1796875" bestFit="1" customWidth="1"/>
    <col min="27" max="27" width="10.54296875" customWidth="1"/>
    <col min="30" max="30" width="10.81640625" customWidth="1"/>
    <col min="33" max="33" width="10.1796875" customWidth="1"/>
  </cols>
  <sheetData>
    <row r="1" spans="1:22" s="10" customFormat="1" ht="21" x14ac:dyDescent="0.5">
      <c r="A1" s="2" t="s">
        <v>444</v>
      </c>
    </row>
    <row r="2" spans="1:22" x14ac:dyDescent="0.35">
      <c r="A2" s="112" t="s">
        <v>16</v>
      </c>
    </row>
    <row r="3" spans="1:22" ht="15.5" x14ac:dyDescent="0.35">
      <c r="A3" s="18"/>
    </row>
    <row r="4" spans="1:22" ht="15" thickBot="1" x14ac:dyDescent="0.4">
      <c r="A4" s="65" t="s">
        <v>238</v>
      </c>
    </row>
    <row r="5" spans="1:22" x14ac:dyDescent="0.35">
      <c r="A5" s="729" t="s">
        <v>243</v>
      </c>
      <c r="B5" s="790" t="s">
        <v>62</v>
      </c>
      <c r="C5" s="791"/>
      <c r="D5" s="791"/>
      <c r="E5" s="791"/>
      <c r="F5" s="791"/>
      <c r="G5" s="791"/>
      <c r="H5" s="791"/>
      <c r="I5" s="791"/>
      <c r="J5" s="791"/>
      <c r="K5" s="791"/>
      <c r="L5" s="791"/>
      <c r="M5" s="792"/>
      <c r="N5" s="795" t="s">
        <v>240</v>
      </c>
      <c r="O5" s="796"/>
      <c r="P5" s="796"/>
      <c r="Q5" s="796"/>
      <c r="R5" s="796"/>
      <c r="S5" s="796"/>
      <c r="T5" s="796"/>
      <c r="U5" s="796"/>
      <c r="V5" s="766"/>
    </row>
    <row r="6" spans="1:22" x14ac:dyDescent="0.35">
      <c r="A6" s="793"/>
      <c r="B6" s="780" t="s">
        <v>78</v>
      </c>
      <c r="C6" s="781"/>
      <c r="D6" s="781"/>
      <c r="E6" s="781"/>
      <c r="F6" s="781" t="s">
        <v>98</v>
      </c>
      <c r="G6" s="781"/>
      <c r="H6" s="781"/>
      <c r="I6" s="781"/>
      <c r="J6" s="781" t="s">
        <v>99</v>
      </c>
      <c r="K6" s="781"/>
      <c r="L6" s="781"/>
      <c r="M6" s="783"/>
      <c r="N6" s="788" t="s">
        <v>78</v>
      </c>
      <c r="O6" s="739"/>
      <c r="P6" s="740"/>
      <c r="Q6" s="738" t="s">
        <v>98</v>
      </c>
      <c r="R6" s="739"/>
      <c r="S6" s="740"/>
      <c r="T6" s="738" t="s">
        <v>99</v>
      </c>
      <c r="U6" s="739"/>
      <c r="V6" s="789"/>
    </row>
    <row r="7" spans="1:22" ht="27" thickBot="1" x14ac:dyDescent="0.4">
      <c r="A7" s="794"/>
      <c r="B7" s="60" t="s">
        <v>128</v>
      </c>
      <c r="C7" s="61" t="s">
        <v>129</v>
      </c>
      <c r="D7" s="61" t="s">
        <v>242</v>
      </c>
      <c r="E7" s="61" t="s">
        <v>27</v>
      </c>
      <c r="F7" s="61" t="s">
        <v>128</v>
      </c>
      <c r="G7" s="61" t="s">
        <v>129</v>
      </c>
      <c r="H7" s="61" t="s">
        <v>242</v>
      </c>
      <c r="I7" s="61" t="s">
        <v>27</v>
      </c>
      <c r="J7" s="61" t="s">
        <v>128</v>
      </c>
      <c r="K7" s="61" t="s">
        <v>129</v>
      </c>
      <c r="L7" s="61" t="s">
        <v>242</v>
      </c>
      <c r="M7" s="64" t="s">
        <v>27</v>
      </c>
      <c r="N7" s="63" t="s">
        <v>128</v>
      </c>
      <c r="O7" s="61" t="s">
        <v>129</v>
      </c>
      <c r="P7" s="61" t="s">
        <v>242</v>
      </c>
      <c r="Q7" s="61" t="s">
        <v>128</v>
      </c>
      <c r="R7" s="61" t="s">
        <v>129</v>
      </c>
      <c r="S7" s="61" t="s">
        <v>242</v>
      </c>
      <c r="T7" s="61" t="s">
        <v>128</v>
      </c>
      <c r="U7" s="61" t="s">
        <v>129</v>
      </c>
      <c r="V7" s="62" t="s">
        <v>242</v>
      </c>
    </row>
    <row r="8" spans="1:22" x14ac:dyDescent="0.35">
      <c r="A8" s="59" t="s">
        <v>447</v>
      </c>
      <c r="B8" s="400">
        <v>3508.768</v>
      </c>
      <c r="C8" s="401">
        <v>3631.5250000000001</v>
      </c>
      <c r="D8" s="401">
        <v>7140.2929999999997</v>
      </c>
      <c r="E8" s="401">
        <v>24058.278999999999</v>
      </c>
      <c r="F8" s="401">
        <v>2727.3009999999999</v>
      </c>
      <c r="G8" s="401">
        <v>3005.3890000000001</v>
      </c>
      <c r="H8" s="401">
        <v>5732.69</v>
      </c>
      <c r="I8" s="401">
        <v>16655.562999999998</v>
      </c>
      <c r="J8" s="401">
        <v>803.88099999999997</v>
      </c>
      <c r="K8" s="401">
        <v>1162.6949999999999</v>
      </c>
      <c r="L8" s="401">
        <v>1966.576</v>
      </c>
      <c r="M8" s="402">
        <v>4828.1360000000004</v>
      </c>
      <c r="N8" s="414">
        <v>14.584451364954242</v>
      </c>
      <c r="O8" s="415">
        <v>15.094699832851719</v>
      </c>
      <c r="P8" s="415">
        <v>29.679151197805961</v>
      </c>
      <c r="Q8" s="415">
        <v>16.374715162735718</v>
      </c>
      <c r="R8" s="415">
        <v>18.044355510528224</v>
      </c>
      <c r="S8" s="415">
        <v>34.419070673263938</v>
      </c>
      <c r="T8" s="415">
        <v>16.649924525738296</v>
      </c>
      <c r="U8" s="415">
        <v>24.081653872219011</v>
      </c>
      <c r="V8" s="416">
        <v>40.731578397957307</v>
      </c>
    </row>
    <row r="9" spans="1:22" x14ac:dyDescent="0.35">
      <c r="A9" s="78" t="s">
        <v>244</v>
      </c>
      <c r="B9" s="403">
        <v>8.8510000000000009</v>
      </c>
      <c r="C9" s="404">
        <v>9.84</v>
      </c>
      <c r="D9" s="404">
        <v>18.690999999999999</v>
      </c>
      <c r="E9" s="404">
        <v>85.805000000000007</v>
      </c>
      <c r="F9" s="211">
        <v>9.4529999999999994</v>
      </c>
      <c r="G9" s="211">
        <v>8.7080000000000002</v>
      </c>
      <c r="H9" s="211">
        <v>18.161000000000001</v>
      </c>
      <c r="I9" s="211">
        <v>63.203000000000003</v>
      </c>
      <c r="J9" s="404">
        <v>3.0649999999999999</v>
      </c>
      <c r="K9" s="404">
        <v>3.5830000000000002</v>
      </c>
      <c r="L9" s="404">
        <v>6.6479999999999997</v>
      </c>
      <c r="M9" s="405">
        <v>18.965</v>
      </c>
      <c r="N9" s="417">
        <v>10.315249694073772</v>
      </c>
      <c r="O9" s="418">
        <v>11.467863178136472</v>
      </c>
      <c r="P9" s="418">
        <v>21.783112872210243</v>
      </c>
      <c r="Q9" s="419">
        <v>14.956568517317216</v>
      </c>
      <c r="R9" s="419">
        <v>13.777827001882821</v>
      </c>
      <c r="S9" s="419">
        <v>28.734395519200039</v>
      </c>
      <c r="T9" s="418">
        <v>16.161349854996047</v>
      </c>
      <c r="U9" s="418">
        <v>18.892697073556551</v>
      </c>
      <c r="V9" s="420">
        <v>35.054046928552594</v>
      </c>
    </row>
    <row r="10" spans="1:22" x14ac:dyDescent="0.35">
      <c r="A10" s="78" t="s">
        <v>245</v>
      </c>
      <c r="B10" s="403">
        <v>15.068</v>
      </c>
      <c r="C10" s="404">
        <v>12.878500000000001</v>
      </c>
      <c r="D10" s="404">
        <v>27.9465</v>
      </c>
      <c r="E10" s="404">
        <v>112.27200000000001</v>
      </c>
      <c r="F10" s="211">
        <v>12.147200000000002</v>
      </c>
      <c r="G10" s="211">
        <v>11.1854</v>
      </c>
      <c r="H10" s="211">
        <v>23.332599999999999</v>
      </c>
      <c r="I10" s="211">
        <v>79.691800000000001</v>
      </c>
      <c r="J10" s="404">
        <v>2.7371500000000002</v>
      </c>
      <c r="K10" s="404">
        <v>5.93018</v>
      </c>
      <c r="L10" s="404">
        <v>8.6673299999999998</v>
      </c>
      <c r="M10" s="405">
        <v>23.987200000000001</v>
      </c>
      <c r="N10" s="417">
        <v>13.420977625765996</v>
      </c>
      <c r="O10" s="418">
        <v>11.470803049736354</v>
      </c>
      <c r="P10" s="418">
        <v>24.89178067550235</v>
      </c>
      <c r="Q10" s="419">
        <v>15.242722588773248</v>
      </c>
      <c r="R10" s="419">
        <v>14.035823008138854</v>
      </c>
      <c r="S10" s="419">
        <v>29.278545596912103</v>
      </c>
      <c r="T10" s="418">
        <v>11.410877467982925</v>
      </c>
      <c r="U10" s="418">
        <v>24.722268543223052</v>
      </c>
      <c r="V10" s="420">
        <v>36.133146011205973</v>
      </c>
    </row>
    <row r="11" spans="1:22" x14ac:dyDescent="0.35">
      <c r="A11" s="78" t="s">
        <v>246</v>
      </c>
      <c r="B11" s="403">
        <v>13.6211</v>
      </c>
      <c r="C11" s="404">
        <v>15.532399999999999</v>
      </c>
      <c r="D11" s="404">
        <v>29.153500000000001</v>
      </c>
      <c r="E11" s="404">
        <v>103.672</v>
      </c>
      <c r="F11" s="211">
        <v>11.452200000000001</v>
      </c>
      <c r="G11" s="211">
        <v>12.511700000000001</v>
      </c>
      <c r="H11" s="211">
        <v>23.963900000000002</v>
      </c>
      <c r="I11" s="211">
        <v>79.062899999999999</v>
      </c>
      <c r="J11" s="404">
        <v>3.2184200000000001</v>
      </c>
      <c r="K11" s="404">
        <v>5.3557199999999998</v>
      </c>
      <c r="L11" s="404">
        <v>8.5741399999999999</v>
      </c>
      <c r="M11" s="405">
        <v>24.924499999999998</v>
      </c>
      <c r="N11" s="417">
        <v>13.138648815495023</v>
      </c>
      <c r="O11" s="418">
        <v>14.982251716953469</v>
      </c>
      <c r="P11" s="418">
        <v>28.120900532448491</v>
      </c>
      <c r="Q11" s="419">
        <v>14.484922764027123</v>
      </c>
      <c r="R11" s="419">
        <v>15.82499503559824</v>
      </c>
      <c r="S11" s="419">
        <v>30.309917799625364</v>
      </c>
      <c r="T11" s="418">
        <v>12.912676282372766</v>
      </c>
      <c r="U11" s="418">
        <v>21.487773074685549</v>
      </c>
      <c r="V11" s="420">
        <v>34.400449357058314</v>
      </c>
    </row>
    <row r="12" spans="1:22" x14ac:dyDescent="0.35">
      <c r="A12" s="78" t="s">
        <v>247</v>
      </c>
      <c r="B12" s="403">
        <v>16.437000000000001</v>
      </c>
      <c r="C12" s="404">
        <v>14.452999999999999</v>
      </c>
      <c r="D12" s="404">
        <v>30.89</v>
      </c>
      <c r="E12" s="404">
        <v>107.39400000000001</v>
      </c>
      <c r="F12" s="211">
        <v>13.425000000000001</v>
      </c>
      <c r="G12" s="211">
        <v>9.3000000000000007</v>
      </c>
      <c r="H12" s="211">
        <v>22.725000000000001</v>
      </c>
      <c r="I12" s="211">
        <v>73.677999999999997</v>
      </c>
      <c r="J12" s="404">
        <v>4.5439999999999996</v>
      </c>
      <c r="K12" s="404">
        <v>4.6769999999999996</v>
      </c>
      <c r="L12" s="404">
        <v>9.2210000000000001</v>
      </c>
      <c r="M12" s="405">
        <v>25.06</v>
      </c>
      <c r="N12" s="417">
        <v>15.305324319794401</v>
      </c>
      <c r="O12" s="418">
        <v>13.457921299141478</v>
      </c>
      <c r="P12" s="418">
        <v>28.76324561893588</v>
      </c>
      <c r="Q12" s="419">
        <v>18.221178642199842</v>
      </c>
      <c r="R12" s="419">
        <v>12.622492467222237</v>
      </c>
      <c r="S12" s="419">
        <v>30.843671109422079</v>
      </c>
      <c r="T12" s="418">
        <v>18.132482043096569</v>
      </c>
      <c r="U12" s="418">
        <v>18.663208300079809</v>
      </c>
      <c r="V12" s="420">
        <v>36.795690343176375</v>
      </c>
    </row>
    <row r="13" spans="1:22" x14ac:dyDescent="0.35">
      <c r="A13" s="78" t="s">
        <v>248</v>
      </c>
      <c r="B13" s="403">
        <v>88.162000000000006</v>
      </c>
      <c r="C13" s="404">
        <v>83.215500000000006</v>
      </c>
      <c r="D13" s="404">
        <v>171.3775</v>
      </c>
      <c r="E13" s="404">
        <v>663.77800000000002</v>
      </c>
      <c r="F13" s="211">
        <v>59.570399999999999</v>
      </c>
      <c r="G13" s="211">
        <v>62.264000000000003</v>
      </c>
      <c r="H13" s="211">
        <v>121.83439999999999</v>
      </c>
      <c r="I13" s="211">
        <v>388.57299999999998</v>
      </c>
      <c r="J13" s="404">
        <v>14.372399999999999</v>
      </c>
      <c r="K13" s="404">
        <v>18.999500000000001</v>
      </c>
      <c r="L13" s="404">
        <v>33.371900000000004</v>
      </c>
      <c r="M13" s="405">
        <v>90.599899999999991</v>
      </c>
      <c r="N13" s="417">
        <v>13.281850257164292</v>
      </c>
      <c r="O13" s="418">
        <v>12.536646288367496</v>
      </c>
      <c r="P13" s="418">
        <v>25.81849654553179</v>
      </c>
      <c r="Q13" s="419">
        <v>15.330555648488186</v>
      </c>
      <c r="R13" s="419">
        <v>16.023758727446324</v>
      </c>
      <c r="S13" s="419">
        <v>31.354314375934511</v>
      </c>
      <c r="T13" s="418">
        <v>15.863593668425684</v>
      </c>
      <c r="U13" s="418">
        <v>20.970773698425717</v>
      </c>
      <c r="V13" s="420">
        <v>36.834367366851403</v>
      </c>
    </row>
    <row r="14" spans="1:22" x14ac:dyDescent="0.35">
      <c r="A14" s="78" t="s">
        <v>249</v>
      </c>
      <c r="B14" s="403">
        <v>33.9009</v>
      </c>
      <c r="C14" s="404">
        <v>31.654</v>
      </c>
      <c r="D14" s="404">
        <v>65.554899999999989</v>
      </c>
      <c r="E14" s="404">
        <v>225.86</v>
      </c>
      <c r="F14" s="211">
        <v>25.407700000000002</v>
      </c>
      <c r="G14" s="211">
        <v>28.049400000000002</v>
      </c>
      <c r="H14" s="211">
        <v>53.457100000000004</v>
      </c>
      <c r="I14" s="211">
        <v>139.44200000000001</v>
      </c>
      <c r="J14" s="404">
        <v>4.4777800000000001</v>
      </c>
      <c r="K14" s="404">
        <v>7.0761099999999999</v>
      </c>
      <c r="L14" s="404">
        <v>11.553889999999999</v>
      </c>
      <c r="M14" s="405">
        <v>30.854400000000002</v>
      </c>
      <c r="N14" s="417">
        <v>15.00969627202692</v>
      </c>
      <c r="O14" s="418">
        <v>14.01487647215089</v>
      </c>
      <c r="P14" s="418">
        <v>29.024572744177807</v>
      </c>
      <c r="Q14" s="419">
        <v>18.2209807661967</v>
      </c>
      <c r="R14" s="419">
        <v>20.11546019133403</v>
      </c>
      <c r="S14" s="419">
        <v>38.336440957530733</v>
      </c>
      <c r="T14" s="418">
        <v>14.512614084214892</v>
      </c>
      <c r="U14" s="418">
        <v>22.933876529765609</v>
      </c>
      <c r="V14" s="420">
        <v>37.446490613980501</v>
      </c>
    </row>
    <row r="15" spans="1:22" x14ac:dyDescent="0.35">
      <c r="A15" s="78" t="s">
        <v>250</v>
      </c>
      <c r="B15" s="403">
        <v>11.858000000000001</v>
      </c>
      <c r="C15" s="404">
        <v>14.387</v>
      </c>
      <c r="D15" s="404">
        <v>26.245000000000001</v>
      </c>
      <c r="E15" s="404">
        <v>78.608999999999995</v>
      </c>
      <c r="F15" s="211">
        <v>10.227</v>
      </c>
      <c r="G15" s="211">
        <v>8.43</v>
      </c>
      <c r="H15" s="211">
        <v>18.657</v>
      </c>
      <c r="I15" s="211">
        <v>49.027999999999999</v>
      </c>
      <c r="J15" s="404">
        <v>1.4890000000000001</v>
      </c>
      <c r="K15" s="404">
        <v>2.76</v>
      </c>
      <c r="L15" s="404">
        <v>4.2489999999999997</v>
      </c>
      <c r="M15" s="405">
        <v>11.792999999999999</v>
      </c>
      <c r="N15" s="417">
        <v>15.084786729254921</v>
      </c>
      <c r="O15" s="418">
        <v>18.301975600758183</v>
      </c>
      <c r="P15" s="418">
        <v>33.386762330013106</v>
      </c>
      <c r="Q15" s="419">
        <v>20.859508852084524</v>
      </c>
      <c r="R15" s="419">
        <v>17.194256343314024</v>
      </c>
      <c r="S15" s="419">
        <v>38.053765195398547</v>
      </c>
      <c r="T15" s="418">
        <v>12.626134147375561</v>
      </c>
      <c r="U15" s="418">
        <v>23.403714067667259</v>
      </c>
      <c r="V15" s="420">
        <v>36.029848215042819</v>
      </c>
    </row>
    <row r="16" spans="1:22" x14ac:dyDescent="0.35">
      <c r="A16" s="78" t="s">
        <v>251</v>
      </c>
      <c r="B16" s="403">
        <v>47.3765</v>
      </c>
      <c r="C16" s="404">
        <v>42.080400000000004</v>
      </c>
      <c r="D16" s="404">
        <v>89.45689999999999</v>
      </c>
      <c r="E16" s="404">
        <v>327.95499999999998</v>
      </c>
      <c r="F16" s="211">
        <v>35.036499999999997</v>
      </c>
      <c r="G16" s="211">
        <v>36.985099999999996</v>
      </c>
      <c r="H16" s="211">
        <v>72.021600000000007</v>
      </c>
      <c r="I16" s="211">
        <v>223.11099999999999</v>
      </c>
      <c r="J16" s="404">
        <v>8.824819999999999</v>
      </c>
      <c r="K16" s="404">
        <v>15.9764</v>
      </c>
      <c r="L16" s="404">
        <v>24.801220000000001</v>
      </c>
      <c r="M16" s="405">
        <v>66.516800000000003</v>
      </c>
      <c r="N16" s="417">
        <v>14.446036803829793</v>
      </c>
      <c r="O16" s="418">
        <v>12.831150615175863</v>
      </c>
      <c r="P16" s="418">
        <v>27.277187419005656</v>
      </c>
      <c r="Q16" s="419">
        <v>15.703618378296005</v>
      </c>
      <c r="R16" s="419">
        <v>16.576995307268579</v>
      </c>
      <c r="S16" s="419">
        <v>32.280613685564589</v>
      </c>
      <c r="T16" s="418">
        <v>13.267054338152166</v>
      </c>
      <c r="U16" s="418">
        <v>24.018593798859836</v>
      </c>
      <c r="V16" s="420">
        <v>37.285648137012004</v>
      </c>
    </row>
    <row r="17" spans="1:22" x14ac:dyDescent="0.35">
      <c r="A17" s="78" t="s">
        <v>252</v>
      </c>
      <c r="B17" s="403">
        <v>9.5640000000000001</v>
      </c>
      <c r="C17" s="404">
        <v>8.1929999999999996</v>
      </c>
      <c r="D17" s="404">
        <v>17.757000000000001</v>
      </c>
      <c r="E17" s="404">
        <v>83.242999999999995</v>
      </c>
      <c r="F17" s="211">
        <v>9.3689999999999998</v>
      </c>
      <c r="G17" s="211">
        <v>8.9369999999999994</v>
      </c>
      <c r="H17" s="211">
        <v>18.306000000000001</v>
      </c>
      <c r="I17" s="211">
        <v>62.569000000000003</v>
      </c>
      <c r="J17" s="404">
        <v>2.9729999999999999</v>
      </c>
      <c r="K17" s="404">
        <v>3.0750000000000002</v>
      </c>
      <c r="L17" s="404">
        <v>6.048</v>
      </c>
      <c r="M17" s="405">
        <v>17.405999999999999</v>
      </c>
      <c r="N17" s="417">
        <v>11.489254351717262</v>
      </c>
      <c r="O17" s="418">
        <v>9.842269019617266</v>
      </c>
      <c r="P17" s="418">
        <v>21.331523371334526</v>
      </c>
      <c r="Q17" s="419">
        <v>14.973868848790934</v>
      </c>
      <c r="R17" s="419">
        <v>14.28343109207435</v>
      </c>
      <c r="S17" s="419">
        <v>29.257299940865284</v>
      </c>
      <c r="T17" s="418">
        <v>17.080317132023442</v>
      </c>
      <c r="U17" s="418">
        <v>17.666321957945534</v>
      </c>
      <c r="V17" s="420">
        <v>34.746639089968973</v>
      </c>
    </row>
    <row r="18" spans="1:22" x14ac:dyDescent="0.35">
      <c r="A18" s="78" t="s">
        <v>253</v>
      </c>
      <c r="B18" s="403">
        <v>14.005799999999999</v>
      </c>
      <c r="C18" s="404">
        <v>15.039100000000001</v>
      </c>
      <c r="D18" s="404">
        <v>29.044900000000002</v>
      </c>
      <c r="E18" s="404">
        <v>129.44999999999999</v>
      </c>
      <c r="F18" s="211">
        <v>11.989100000000001</v>
      </c>
      <c r="G18" s="211">
        <v>13.2797</v>
      </c>
      <c r="H18" s="211">
        <v>25.268800000000002</v>
      </c>
      <c r="I18" s="211">
        <v>98.938600000000008</v>
      </c>
      <c r="J18" s="404">
        <v>3.3786900000000002</v>
      </c>
      <c r="K18" s="404">
        <v>3.9646599999999999</v>
      </c>
      <c r="L18" s="404">
        <v>7.34335</v>
      </c>
      <c r="M18" s="404">
        <v>27.253599999999999</v>
      </c>
      <c r="N18" s="218">
        <v>10.81946697566628</v>
      </c>
      <c r="O18" s="418">
        <v>11.617690227887215</v>
      </c>
      <c r="P18" s="418">
        <v>22.437157203553497</v>
      </c>
      <c r="Q18" s="419">
        <v>12.117717453046636</v>
      </c>
      <c r="R18" s="419">
        <v>13.422162836344965</v>
      </c>
      <c r="S18" s="419">
        <v>25.539880289391604</v>
      </c>
      <c r="T18" s="418">
        <v>12.397224586843574</v>
      </c>
      <c r="U18" s="418">
        <v>14.547289165468049</v>
      </c>
      <c r="V18" s="420">
        <v>26.944513752311622</v>
      </c>
    </row>
    <row r="19" spans="1:22" x14ac:dyDescent="0.35">
      <c r="A19" s="78" t="s">
        <v>254</v>
      </c>
      <c r="B19" s="403">
        <v>11.7624</v>
      </c>
      <c r="C19" s="404">
        <v>8.2720099999999999</v>
      </c>
      <c r="D19" s="404">
        <v>20.034410000000001</v>
      </c>
      <c r="E19" s="404">
        <v>79.180300000000003</v>
      </c>
      <c r="F19" s="211">
        <v>7.3731800000000005</v>
      </c>
      <c r="G19" s="211">
        <v>7.5539799999999993</v>
      </c>
      <c r="H19" s="211">
        <v>14.927160000000001</v>
      </c>
      <c r="I19" s="211">
        <v>59.525400000000005</v>
      </c>
      <c r="J19" s="404">
        <v>0.92331399999999997</v>
      </c>
      <c r="K19" s="404">
        <v>2.3315799999999998</v>
      </c>
      <c r="L19" s="404">
        <v>3.2548939999999997</v>
      </c>
      <c r="M19" s="405">
        <v>12.6533</v>
      </c>
      <c r="N19" s="417">
        <v>14.85521019748599</v>
      </c>
      <c r="O19" s="418">
        <v>10.44705564389122</v>
      </c>
      <c r="P19" s="418">
        <v>25.30226584137721</v>
      </c>
      <c r="Q19" s="419">
        <v>12.386611429742597</v>
      </c>
      <c r="R19" s="419">
        <v>12.690347313919771</v>
      </c>
      <c r="S19" s="419">
        <v>25.07695874366237</v>
      </c>
      <c r="T19" s="418">
        <v>7.2970213304039264</v>
      </c>
      <c r="U19" s="418">
        <v>18.426655496984978</v>
      </c>
      <c r="V19" s="420">
        <v>25.7236768273889</v>
      </c>
    </row>
    <row r="20" spans="1:22" x14ac:dyDescent="0.35">
      <c r="A20" s="78" t="s">
        <v>255</v>
      </c>
      <c r="B20" s="403">
        <v>93.093500000000006</v>
      </c>
      <c r="C20" s="404">
        <v>85.095699999999994</v>
      </c>
      <c r="D20" s="404">
        <v>178.1892</v>
      </c>
      <c r="E20" s="404">
        <v>575.404</v>
      </c>
      <c r="F20" s="211">
        <v>67.047899999999998</v>
      </c>
      <c r="G20" s="211">
        <v>74.571100000000001</v>
      </c>
      <c r="H20" s="211">
        <v>141.619</v>
      </c>
      <c r="I20" s="211">
        <v>375.613</v>
      </c>
      <c r="J20" s="404">
        <v>21.6784</v>
      </c>
      <c r="K20" s="404">
        <v>36.845699999999994</v>
      </c>
      <c r="L20" s="404">
        <v>58.524099999999997</v>
      </c>
      <c r="M20" s="406">
        <v>112.896</v>
      </c>
      <c r="N20" s="218">
        <v>16.178806542881176</v>
      </c>
      <c r="O20" s="418">
        <v>14.788861391300721</v>
      </c>
      <c r="P20" s="418">
        <v>30.967667934181897</v>
      </c>
      <c r="Q20" s="419">
        <v>17.850260773721885</v>
      </c>
      <c r="R20" s="419">
        <v>19.853173345970458</v>
      </c>
      <c r="S20" s="419">
        <v>37.703434119692346</v>
      </c>
      <c r="T20" s="418">
        <v>19.202097505668934</v>
      </c>
      <c r="U20" s="418">
        <v>32.636851615646258</v>
      </c>
      <c r="V20" s="420">
        <v>51.838949121315196</v>
      </c>
    </row>
    <row r="21" spans="1:22" x14ac:dyDescent="0.35">
      <c r="A21" s="78" t="s">
        <v>256</v>
      </c>
      <c r="B21" s="403">
        <v>18.908999999999999</v>
      </c>
      <c r="C21" s="404">
        <v>19.274000000000001</v>
      </c>
      <c r="D21" s="404">
        <v>38.183</v>
      </c>
      <c r="E21" s="404">
        <v>115.857</v>
      </c>
      <c r="F21" s="211">
        <v>12.989000000000001</v>
      </c>
      <c r="G21" s="211">
        <v>15.634</v>
      </c>
      <c r="H21" s="211">
        <v>28.623000000000001</v>
      </c>
      <c r="I21" s="211">
        <v>73.841999999999999</v>
      </c>
      <c r="J21" s="404">
        <v>6.883</v>
      </c>
      <c r="K21" s="404">
        <v>7.3680000000000003</v>
      </c>
      <c r="L21" s="404">
        <v>14.250999999999999</v>
      </c>
      <c r="M21" s="406">
        <v>25.38</v>
      </c>
      <c r="N21" s="218">
        <v>16.320981900100985</v>
      </c>
      <c r="O21" s="418">
        <v>16.636025445160843</v>
      </c>
      <c r="P21" s="418">
        <v>32.957007345261829</v>
      </c>
      <c r="Q21" s="419">
        <v>17.59026028547439</v>
      </c>
      <c r="R21" s="419">
        <v>21.172232604750683</v>
      </c>
      <c r="S21" s="419">
        <v>38.762492890225076</v>
      </c>
      <c r="T21" s="418">
        <v>27.119779353821908</v>
      </c>
      <c r="U21" s="418">
        <v>29.030732860520093</v>
      </c>
      <c r="V21" s="420">
        <v>56.150512214342001</v>
      </c>
    </row>
    <row r="22" spans="1:22" x14ac:dyDescent="0.35">
      <c r="A22" s="78" t="s">
        <v>257</v>
      </c>
      <c r="B22" s="403">
        <v>16.120999999999999</v>
      </c>
      <c r="C22" s="404">
        <v>19.683</v>
      </c>
      <c r="D22" s="404">
        <v>35.804000000000002</v>
      </c>
      <c r="E22" s="404">
        <v>150.292</v>
      </c>
      <c r="F22" s="211">
        <v>19.748000000000001</v>
      </c>
      <c r="G22" s="211">
        <v>15.56</v>
      </c>
      <c r="H22" s="211">
        <v>35.308</v>
      </c>
      <c r="I22" s="211">
        <v>113.816</v>
      </c>
      <c r="J22" s="404">
        <v>5.95</v>
      </c>
      <c r="K22" s="404">
        <v>6.32</v>
      </c>
      <c r="L22" s="404">
        <v>12.27</v>
      </c>
      <c r="M22" s="405">
        <v>33.237000000000002</v>
      </c>
      <c r="N22" s="417">
        <v>10.726452505788732</v>
      </c>
      <c r="O22" s="418">
        <v>13.096505469352993</v>
      </c>
      <c r="P22" s="418">
        <v>23.822957975141723</v>
      </c>
      <c r="Q22" s="419">
        <v>17.350811836648624</v>
      </c>
      <c r="R22" s="419">
        <v>13.671188585084698</v>
      </c>
      <c r="S22" s="419">
        <v>31.022000421733324</v>
      </c>
      <c r="T22" s="418">
        <v>17.901736017089387</v>
      </c>
      <c r="U22" s="418">
        <v>19.014953214790744</v>
      </c>
      <c r="V22" s="420">
        <v>36.916689231880135</v>
      </c>
    </row>
    <row r="23" spans="1:22" x14ac:dyDescent="0.35">
      <c r="A23" s="78" t="s">
        <v>258</v>
      </c>
      <c r="B23" s="403">
        <v>12.56</v>
      </c>
      <c r="C23" s="404">
        <v>15.420999999999999</v>
      </c>
      <c r="D23" s="404">
        <v>27.981000000000002</v>
      </c>
      <c r="E23" s="404">
        <v>86.727000000000004</v>
      </c>
      <c r="F23" s="211">
        <v>16.318999999999999</v>
      </c>
      <c r="G23" s="211">
        <v>17.573</v>
      </c>
      <c r="H23" s="211">
        <v>33.892000000000003</v>
      </c>
      <c r="I23" s="211">
        <v>103.343</v>
      </c>
      <c r="J23" s="404">
        <v>4.5119999999999996</v>
      </c>
      <c r="K23" s="404">
        <v>5.61</v>
      </c>
      <c r="L23" s="404">
        <v>10.122</v>
      </c>
      <c r="M23" s="405">
        <v>28.024999999999999</v>
      </c>
      <c r="N23" s="417">
        <v>14.482225835091725</v>
      </c>
      <c r="O23" s="418">
        <v>17.78108316902464</v>
      </c>
      <c r="P23" s="418">
        <v>32.263309004116365</v>
      </c>
      <c r="Q23" s="419">
        <v>15.791103412906535</v>
      </c>
      <c r="R23" s="419">
        <v>17.004538285128167</v>
      </c>
      <c r="S23" s="419">
        <v>32.7956416980347</v>
      </c>
      <c r="T23" s="418">
        <v>16.099910793933986</v>
      </c>
      <c r="U23" s="418">
        <v>20.017841213202498</v>
      </c>
      <c r="V23" s="420">
        <v>36.117752007136488</v>
      </c>
    </row>
    <row r="24" spans="1:22" x14ac:dyDescent="0.35">
      <c r="A24" s="78" t="s">
        <v>259</v>
      </c>
      <c r="B24" s="403">
        <v>9.5299999999999994</v>
      </c>
      <c r="C24" s="404">
        <v>12.255000000000001</v>
      </c>
      <c r="D24" s="404">
        <v>21.785</v>
      </c>
      <c r="E24" s="404">
        <v>83.826999999999998</v>
      </c>
      <c r="F24" s="211">
        <v>8.8439999999999994</v>
      </c>
      <c r="G24" s="211">
        <v>10.663</v>
      </c>
      <c r="H24" s="211">
        <v>19.507000000000001</v>
      </c>
      <c r="I24" s="211">
        <v>66.463999999999999</v>
      </c>
      <c r="J24" s="404">
        <v>2.1930000000000001</v>
      </c>
      <c r="K24" s="404">
        <v>2.952</v>
      </c>
      <c r="L24" s="404">
        <v>5.1449999999999996</v>
      </c>
      <c r="M24" s="405">
        <v>14.544</v>
      </c>
      <c r="N24" s="417">
        <v>11.368652104930392</v>
      </c>
      <c r="O24" s="418">
        <v>14.61939470576306</v>
      </c>
      <c r="P24" s="418">
        <v>25.988046810693451</v>
      </c>
      <c r="Q24" s="419">
        <v>13.306451612903226</v>
      </c>
      <c r="R24" s="419">
        <v>16.043271545498314</v>
      </c>
      <c r="S24" s="419">
        <v>29.349723158401542</v>
      </c>
      <c r="T24" s="418">
        <v>15.078382838283828</v>
      </c>
      <c r="U24" s="418">
        <v>20.297029702970296</v>
      </c>
      <c r="V24" s="420">
        <v>35.375412541254128</v>
      </c>
    </row>
    <row r="25" spans="1:22" x14ac:dyDescent="0.35">
      <c r="A25" s="78" t="s">
        <v>260</v>
      </c>
      <c r="B25" s="403">
        <v>41.3172</v>
      </c>
      <c r="C25" s="404">
        <v>33.604099999999995</v>
      </c>
      <c r="D25" s="404">
        <v>74.921299999999988</v>
      </c>
      <c r="E25" s="404">
        <v>297.512</v>
      </c>
      <c r="F25" s="211">
        <v>27.137900000000002</v>
      </c>
      <c r="G25" s="211">
        <v>27.9709</v>
      </c>
      <c r="H25" s="211">
        <v>55.108800000000002</v>
      </c>
      <c r="I25" s="211">
        <v>184.15799999999999</v>
      </c>
      <c r="J25" s="404">
        <v>7.5762299999999998</v>
      </c>
      <c r="K25" s="404">
        <v>8.6242400000000004</v>
      </c>
      <c r="L25" s="404">
        <v>16.200469999999999</v>
      </c>
      <c r="M25" s="405">
        <v>46.692599999999999</v>
      </c>
      <c r="N25" s="417">
        <v>13.887574282718006</v>
      </c>
      <c r="O25" s="418">
        <v>11.295040200059157</v>
      </c>
      <c r="P25" s="418">
        <v>25.182614482777161</v>
      </c>
      <c r="Q25" s="419">
        <v>14.736204780677461</v>
      </c>
      <c r="R25" s="419">
        <v>15.188533759054724</v>
      </c>
      <c r="S25" s="419">
        <v>29.924738539732186</v>
      </c>
      <c r="T25" s="418">
        <v>16.225761683864253</v>
      </c>
      <c r="U25" s="418">
        <v>18.47025010387085</v>
      </c>
      <c r="V25" s="420">
        <v>34.696011787735102</v>
      </c>
    </row>
    <row r="26" spans="1:22" x14ac:dyDescent="0.35">
      <c r="A26" s="78" t="s">
        <v>261</v>
      </c>
      <c r="B26" s="403">
        <v>6.8207700000000004</v>
      </c>
      <c r="C26" s="404">
        <v>6.3154399999999997</v>
      </c>
      <c r="D26" s="404">
        <v>13.136209999999998</v>
      </c>
      <c r="E26" s="404">
        <v>61.675800000000002</v>
      </c>
      <c r="F26" s="211">
        <v>7.4592499999999999</v>
      </c>
      <c r="G26" s="211">
        <v>4.9912000000000001</v>
      </c>
      <c r="H26" s="211">
        <v>12.45045</v>
      </c>
      <c r="I26" s="211">
        <v>51.792999999999999</v>
      </c>
      <c r="J26" s="404">
        <v>2.3689299999999998</v>
      </c>
      <c r="K26" s="404">
        <v>3.0398700000000001</v>
      </c>
      <c r="L26" s="404">
        <v>5.4087999999999994</v>
      </c>
      <c r="M26" s="405">
        <v>15.723100000000001</v>
      </c>
      <c r="N26" s="417">
        <v>11.059070170147772</v>
      </c>
      <c r="O26" s="418">
        <v>10.239737465910453</v>
      </c>
      <c r="P26" s="418">
        <v>21.298807636058225</v>
      </c>
      <c r="Q26" s="419">
        <v>14.402042747089375</v>
      </c>
      <c r="R26" s="419">
        <v>9.6368235089683942</v>
      </c>
      <c r="S26" s="419">
        <v>24.038866256057769</v>
      </c>
      <c r="T26" s="418">
        <v>15.066558121490035</v>
      </c>
      <c r="U26" s="418">
        <v>19.333782778205315</v>
      </c>
      <c r="V26" s="420">
        <v>34.400340899695344</v>
      </c>
    </row>
    <row r="27" spans="1:22" x14ac:dyDescent="0.35">
      <c r="A27" s="78" t="s">
        <v>262</v>
      </c>
      <c r="B27" s="403">
        <v>143.36199999999999</v>
      </c>
      <c r="C27" s="404">
        <v>159.345</v>
      </c>
      <c r="D27" s="404">
        <v>302.70699999999999</v>
      </c>
      <c r="E27" s="404">
        <v>1031.6659999999999</v>
      </c>
      <c r="F27" s="211">
        <v>121.536</v>
      </c>
      <c r="G27" s="211">
        <v>138.798</v>
      </c>
      <c r="H27" s="211">
        <v>260.334</v>
      </c>
      <c r="I27" s="211">
        <v>716.98099999999999</v>
      </c>
      <c r="J27" s="404">
        <v>34.845699999999994</v>
      </c>
      <c r="K27" s="404">
        <v>51.875999999999998</v>
      </c>
      <c r="L27" s="404">
        <v>86.721699999999998</v>
      </c>
      <c r="M27" s="405">
        <v>208.44800000000001</v>
      </c>
      <c r="N27" s="417">
        <v>13.896164068603598</v>
      </c>
      <c r="O27" s="418">
        <v>15.445405780553008</v>
      </c>
      <c r="P27" s="418">
        <v>29.341569849156606</v>
      </c>
      <c r="Q27" s="419">
        <v>16.951076806777305</v>
      </c>
      <c r="R27" s="419">
        <v>19.358671987123788</v>
      </c>
      <c r="S27" s="419">
        <v>36.309748793901093</v>
      </c>
      <c r="T27" s="418">
        <v>16.716735108996005</v>
      </c>
      <c r="U27" s="418">
        <v>24.886782315013818</v>
      </c>
      <c r="V27" s="420">
        <v>41.603517424009823</v>
      </c>
    </row>
    <row r="28" spans="1:22" x14ac:dyDescent="0.35">
      <c r="A28" s="78" t="s">
        <v>263</v>
      </c>
      <c r="B28" s="403">
        <v>26.521799999999999</v>
      </c>
      <c r="C28" s="404">
        <v>30.1783</v>
      </c>
      <c r="D28" s="404">
        <v>56.700099999999999</v>
      </c>
      <c r="E28" s="404">
        <v>255.21899999999999</v>
      </c>
      <c r="F28" s="211">
        <v>28.069299999999998</v>
      </c>
      <c r="G28" s="211">
        <v>21.389800000000001</v>
      </c>
      <c r="H28" s="211">
        <v>49.459099999999999</v>
      </c>
      <c r="I28" s="211">
        <v>176.96299999999999</v>
      </c>
      <c r="J28" s="404">
        <v>9.031600000000001</v>
      </c>
      <c r="K28" s="404">
        <v>10.018799999999999</v>
      </c>
      <c r="L28" s="404">
        <v>19.0504</v>
      </c>
      <c r="M28" s="405">
        <v>49.042300000000004</v>
      </c>
      <c r="N28" s="417">
        <v>10.391781176166351</v>
      </c>
      <c r="O28" s="418">
        <v>11.82447231593259</v>
      </c>
      <c r="P28" s="418">
        <v>22.216253492098943</v>
      </c>
      <c r="Q28" s="419">
        <v>15.861677299774529</v>
      </c>
      <c r="R28" s="419">
        <v>12.087159462712544</v>
      </c>
      <c r="S28" s="419">
        <v>27.948836762487073</v>
      </c>
      <c r="T28" s="418">
        <v>18.41593889356739</v>
      </c>
      <c r="U28" s="418">
        <v>20.428895055900718</v>
      </c>
      <c r="V28" s="420">
        <v>38.844833949468118</v>
      </c>
    </row>
    <row r="29" spans="1:22" x14ac:dyDescent="0.35">
      <c r="A29" s="78" t="s">
        <v>264</v>
      </c>
      <c r="B29" s="403">
        <v>31.984999999999999</v>
      </c>
      <c r="C29" s="404">
        <v>33.234000000000002</v>
      </c>
      <c r="D29" s="404">
        <v>65.218999999999994</v>
      </c>
      <c r="E29" s="404">
        <v>264.06400000000002</v>
      </c>
      <c r="F29" s="211">
        <v>31.463999999999999</v>
      </c>
      <c r="G29" s="211">
        <v>29.693000000000001</v>
      </c>
      <c r="H29" s="211">
        <v>61.156999999999996</v>
      </c>
      <c r="I29" s="211">
        <v>201.74799999999999</v>
      </c>
      <c r="J29" s="404">
        <v>9.9060000000000006</v>
      </c>
      <c r="K29" s="404">
        <v>12.824</v>
      </c>
      <c r="L29" s="404">
        <v>22.73</v>
      </c>
      <c r="M29" s="405">
        <v>61.188000000000002</v>
      </c>
      <c r="N29" s="417">
        <v>12.112593916626272</v>
      </c>
      <c r="O29" s="418">
        <v>12.585585312651478</v>
      </c>
      <c r="P29" s="418">
        <v>24.698179229277752</v>
      </c>
      <c r="Q29" s="419">
        <v>15.595693637607312</v>
      </c>
      <c r="R29" s="419">
        <v>14.71786585244959</v>
      </c>
      <c r="S29" s="419">
        <v>30.313559490056903</v>
      </c>
      <c r="T29" s="418">
        <v>16.189448911551285</v>
      </c>
      <c r="U29" s="418">
        <v>20.95835784794404</v>
      </c>
      <c r="V29" s="420">
        <v>37.147806759495325</v>
      </c>
    </row>
    <row r="30" spans="1:22" x14ac:dyDescent="0.35">
      <c r="A30" s="78" t="s">
        <v>265</v>
      </c>
      <c r="B30" s="403">
        <v>10.933</v>
      </c>
      <c r="C30" s="404">
        <v>8.9410000000000007</v>
      </c>
      <c r="D30" s="404">
        <v>19.873999999999999</v>
      </c>
      <c r="E30" s="404">
        <v>77.093000000000004</v>
      </c>
      <c r="F30" s="211">
        <v>8.1300000000000008</v>
      </c>
      <c r="G30" s="211">
        <v>7.5910000000000002</v>
      </c>
      <c r="H30" s="211">
        <v>15.721</v>
      </c>
      <c r="I30" s="211">
        <v>53.036999999999999</v>
      </c>
      <c r="J30" s="404">
        <v>1.883</v>
      </c>
      <c r="K30" s="404">
        <v>2.4129999999999998</v>
      </c>
      <c r="L30" s="404">
        <v>4.2960000000000003</v>
      </c>
      <c r="M30" s="405">
        <v>11.978999999999999</v>
      </c>
      <c r="N30" s="417">
        <v>14.181572905451857</v>
      </c>
      <c r="O30" s="418">
        <v>11.59768072328227</v>
      </c>
      <c r="P30" s="418">
        <v>25.779253628734125</v>
      </c>
      <c r="Q30" s="419">
        <v>15.328921319079134</v>
      </c>
      <c r="R30" s="419">
        <v>14.31264965967155</v>
      </c>
      <c r="S30" s="419">
        <v>29.641570978750682</v>
      </c>
      <c r="T30" s="418">
        <v>15.719175223307454</v>
      </c>
      <c r="U30" s="418">
        <v>20.143584606394523</v>
      </c>
      <c r="V30" s="420">
        <v>35.862759829701979</v>
      </c>
    </row>
    <row r="31" spans="1:22" x14ac:dyDescent="0.35">
      <c r="A31" s="78" t="s">
        <v>266</v>
      </c>
      <c r="B31" s="403">
        <v>13.647</v>
      </c>
      <c r="C31" s="404">
        <v>11.483000000000001</v>
      </c>
      <c r="D31" s="404">
        <v>25.13</v>
      </c>
      <c r="E31" s="404">
        <v>97.084000000000003</v>
      </c>
      <c r="F31" s="211">
        <v>7.9080000000000004</v>
      </c>
      <c r="G31" s="211">
        <v>9.6150000000000002</v>
      </c>
      <c r="H31" s="211">
        <v>17.523</v>
      </c>
      <c r="I31" s="211">
        <v>68.483000000000004</v>
      </c>
      <c r="J31" s="404">
        <v>2.5390000000000001</v>
      </c>
      <c r="K31" s="404">
        <v>2.37</v>
      </c>
      <c r="L31" s="404">
        <v>4.9089999999999998</v>
      </c>
      <c r="M31" s="405">
        <v>16.021999999999998</v>
      </c>
      <c r="N31" s="417">
        <v>14.056899180091467</v>
      </c>
      <c r="O31" s="418">
        <v>11.827901610976062</v>
      </c>
      <c r="P31" s="418">
        <v>25.88480079106753</v>
      </c>
      <c r="Q31" s="419">
        <v>11.547391323394127</v>
      </c>
      <c r="R31" s="419">
        <v>14.039980725143467</v>
      </c>
      <c r="S31" s="419">
        <v>25.587372048537592</v>
      </c>
      <c r="T31" s="418">
        <v>15.846960429409561</v>
      </c>
      <c r="U31" s="418">
        <v>14.792160778928972</v>
      </c>
      <c r="V31" s="420">
        <v>30.639121208338533</v>
      </c>
    </row>
    <row r="32" spans="1:22" x14ac:dyDescent="0.35">
      <c r="A32" s="78" t="s">
        <v>267</v>
      </c>
      <c r="B32" s="403">
        <v>29.369</v>
      </c>
      <c r="C32" s="404">
        <v>27.525500000000001</v>
      </c>
      <c r="D32" s="404">
        <v>56.894500000000001</v>
      </c>
      <c r="E32" s="404">
        <v>229.46899999999999</v>
      </c>
      <c r="F32" s="211">
        <v>21.837799999999998</v>
      </c>
      <c r="G32" s="211">
        <v>18.842700000000001</v>
      </c>
      <c r="H32" s="211">
        <v>40.680500000000002</v>
      </c>
      <c r="I32" s="211">
        <v>146.01</v>
      </c>
      <c r="J32" s="404">
        <v>6.5595100000000004</v>
      </c>
      <c r="K32" s="404">
        <v>6.6754199999999999</v>
      </c>
      <c r="L32" s="404">
        <v>13.23493</v>
      </c>
      <c r="M32" s="406">
        <v>39.600499999999997</v>
      </c>
      <c r="N32" s="218">
        <v>12.798678688624607</v>
      </c>
      <c r="O32" s="418">
        <v>11.995302197682475</v>
      </c>
      <c r="P32" s="418">
        <v>24.793980886307082</v>
      </c>
      <c r="Q32" s="419">
        <v>14.956372851174578</v>
      </c>
      <c r="R32" s="419">
        <v>12.905074994863366</v>
      </c>
      <c r="S32" s="419">
        <v>27.861447846037944</v>
      </c>
      <c r="T32" s="418">
        <v>16.564210047852931</v>
      </c>
      <c r="U32" s="418">
        <v>16.856908372369034</v>
      </c>
      <c r="V32" s="420">
        <v>33.421118420221966</v>
      </c>
    </row>
    <row r="33" spans="1:22" x14ac:dyDescent="0.35">
      <c r="A33" s="78" t="s">
        <v>268</v>
      </c>
      <c r="B33" s="403">
        <v>113.95399999999999</v>
      </c>
      <c r="C33" s="404">
        <v>104.163</v>
      </c>
      <c r="D33" s="404">
        <v>218.11699999999999</v>
      </c>
      <c r="E33" s="404">
        <v>783.23099999999999</v>
      </c>
      <c r="F33" s="211">
        <v>71.736399999999989</v>
      </c>
      <c r="G33" s="211">
        <v>73.913499999999999</v>
      </c>
      <c r="H33" s="211">
        <v>145.6499</v>
      </c>
      <c r="I33" s="211">
        <v>441.18</v>
      </c>
      <c r="J33" s="404">
        <v>18.839099999999998</v>
      </c>
      <c r="K33" s="404">
        <v>28.833400000000001</v>
      </c>
      <c r="L33" s="404">
        <v>47.672499999999999</v>
      </c>
      <c r="M33" s="406">
        <v>109.01300000000001</v>
      </c>
      <c r="N33" s="218">
        <v>14.549219834250687</v>
      </c>
      <c r="O33" s="418">
        <v>13.299141632545188</v>
      </c>
      <c r="P33" s="418">
        <v>27.848361466795875</v>
      </c>
      <c r="Q33" s="419">
        <v>16.26012058570198</v>
      </c>
      <c r="R33" s="419">
        <v>16.753592637925564</v>
      </c>
      <c r="S33" s="419">
        <v>33.013713223627548</v>
      </c>
      <c r="T33" s="418">
        <v>17.281516883307493</v>
      </c>
      <c r="U33" s="418">
        <v>26.449506022217534</v>
      </c>
      <c r="V33" s="420">
        <v>43.73102290552503</v>
      </c>
    </row>
    <row r="34" spans="1:22" x14ac:dyDescent="0.35">
      <c r="A34" s="78" t="s">
        <v>269</v>
      </c>
      <c r="B34" s="403">
        <v>8.5589999999999993</v>
      </c>
      <c r="C34" s="404">
        <v>10.574</v>
      </c>
      <c r="D34" s="404">
        <v>19.132999999999999</v>
      </c>
      <c r="E34" s="404">
        <v>94.772000000000006</v>
      </c>
      <c r="F34" s="211">
        <v>11.154999999999999</v>
      </c>
      <c r="G34" s="211">
        <v>10.756</v>
      </c>
      <c r="H34" s="211">
        <v>21.911000000000001</v>
      </c>
      <c r="I34" s="211">
        <v>74.022999999999996</v>
      </c>
      <c r="J34" s="404">
        <v>4.141</v>
      </c>
      <c r="K34" s="404">
        <v>4</v>
      </c>
      <c r="L34" s="404">
        <v>8.141</v>
      </c>
      <c r="M34" s="405">
        <v>23.678000000000001</v>
      </c>
      <c r="N34" s="417">
        <v>9.0311484404676481</v>
      </c>
      <c r="O34" s="418">
        <v>11.157303845017516</v>
      </c>
      <c r="P34" s="418">
        <v>20.188452285485166</v>
      </c>
      <c r="Q34" s="419">
        <v>15.069640517136566</v>
      </c>
      <c r="R34" s="419">
        <v>14.530618861705145</v>
      </c>
      <c r="S34" s="419">
        <v>29.600259378841713</v>
      </c>
      <c r="T34" s="418">
        <v>17.488808176366248</v>
      </c>
      <c r="U34" s="418">
        <v>16.893318692457132</v>
      </c>
      <c r="V34" s="420">
        <v>34.382126868823377</v>
      </c>
    </row>
    <row r="35" spans="1:22" x14ac:dyDescent="0.35">
      <c r="A35" s="78" t="s">
        <v>270</v>
      </c>
      <c r="B35" s="403">
        <v>11.596</v>
      </c>
      <c r="C35" s="404">
        <v>13.209</v>
      </c>
      <c r="D35" s="404">
        <v>24.805</v>
      </c>
      <c r="E35" s="404">
        <v>87.53</v>
      </c>
      <c r="F35" s="211">
        <v>13.87</v>
      </c>
      <c r="G35" s="211">
        <v>14.657</v>
      </c>
      <c r="H35" s="211">
        <v>28.527000000000001</v>
      </c>
      <c r="I35" s="211">
        <v>86.244</v>
      </c>
      <c r="J35" s="404">
        <v>3.9990000000000001</v>
      </c>
      <c r="K35" s="404">
        <v>4.3789999999999996</v>
      </c>
      <c r="L35" s="404">
        <v>8.3780000000000001</v>
      </c>
      <c r="M35" s="405">
        <v>25.481000000000002</v>
      </c>
      <c r="N35" s="417">
        <v>13.248029247115275</v>
      </c>
      <c r="O35" s="418">
        <v>15.090826002513424</v>
      </c>
      <c r="P35" s="418">
        <v>28.338855249628701</v>
      </c>
      <c r="Q35" s="419">
        <v>16.082278187468113</v>
      </c>
      <c r="R35" s="419">
        <v>16.994805435740457</v>
      </c>
      <c r="S35" s="419">
        <v>33.077083623208573</v>
      </c>
      <c r="T35" s="418">
        <v>15.694046544484126</v>
      </c>
      <c r="U35" s="418">
        <v>17.185353793022252</v>
      </c>
      <c r="V35" s="420">
        <v>32.879400337506375</v>
      </c>
    </row>
    <row r="36" spans="1:22" x14ac:dyDescent="0.35">
      <c r="A36" s="78" t="s">
        <v>271</v>
      </c>
      <c r="B36" s="403">
        <v>47.467100000000002</v>
      </c>
      <c r="C36" s="404">
        <v>45.585999999999999</v>
      </c>
      <c r="D36" s="404">
        <v>93.053100000000001</v>
      </c>
      <c r="E36" s="404">
        <v>308.80599999999998</v>
      </c>
      <c r="F36" s="211">
        <v>33.897800000000004</v>
      </c>
      <c r="G36" s="211">
        <v>37.453300000000006</v>
      </c>
      <c r="H36" s="211">
        <v>71.351100000000002</v>
      </c>
      <c r="I36" s="211">
        <v>200.64</v>
      </c>
      <c r="J36" s="404">
        <v>7.1396800000000002</v>
      </c>
      <c r="K36" s="404">
        <v>12.7507</v>
      </c>
      <c r="L36" s="404">
        <v>19.89038</v>
      </c>
      <c r="M36" s="406">
        <v>50.220500000000001</v>
      </c>
      <c r="N36" s="218">
        <v>15.371171544594342</v>
      </c>
      <c r="O36" s="418">
        <v>14.762018872690298</v>
      </c>
      <c r="P36" s="418">
        <v>30.133190417284638</v>
      </c>
      <c r="Q36" s="419">
        <v>16.894836523125999</v>
      </c>
      <c r="R36" s="419">
        <v>18.666915869218503</v>
      </c>
      <c r="S36" s="419">
        <v>35.561752392344502</v>
      </c>
      <c r="T36" s="418">
        <v>14.216664509513047</v>
      </c>
      <c r="U36" s="418">
        <v>25.38943260222419</v>
      </c>
      <c r="V36" s="420">
        <v>39.606097111737242</v>
      </c>
    </row>
    <row r="37" spans="1:22" x14ac:dyDescent="0.35">
      <c r="A37" s="78" t="s">
        <v>272</v>
      </c>
      <c r="B37" s="403">
        <v>7.2232099999999999</v>
      </c>
      <c r="C37" s="404">
        <v>7.1355600000000008</v>
      </c>
      <c r="D37" s="404">
        <v>14.35877</v>
      </c>
      <c r="E37" s="404">
        <v>71.361999999999995</v>
      </c>
      <c r="F37" s="211">
        <v>6.5721300000000005</v>
      </c>
      <c r="G37" s="211">
        <v>5.7954799999999995</v>
      </c>
      <c r="H37" s="211">
        <v>12.367610000000001</v>
      </c>
      <c r="I37" s="211">
        <v>44.828800000000001</v>
      </c>
      <c r="J37" s="404">
        <v>2.41879</v>
      </c>
      <c r="K37" s="404">
        <v>2.3640300000000001</v>
      </c>
      <c r="L37" s="404">
        <v>4.7828200000000001</v>
      </c>
      <c r="M37" s="405">
        <v>15.344700000000001</v>
      </c>
      <c r="N37" s="417">
        <v>10.121927636557272</v>
      </c>
      <c r="O37" s="418">
        <v>9.9991031641489876</v>
      </c>
      <c r="P37" s="418">
        <v>20.121030800706258</v>
      </c>
      <c r="Q37" s="419">
        <v>14.660508423156541</v>
      </c>
      <c r="R37" s="419">
        <v>12.928028410307659</v>
      </c>
      <c r="S37" s="419">
        <v>27.5885368334642</v>
      </c>
      <c r="T37" s="418">
        <v>15.763032187009195</v>
      </c>
      <c r="U37" s="418">
        <v>15.406166298461359</v>
      </c>
      <c r="V37" s="420">
        <v>31.169198485470552</v>
      </c>
    </row>
    <row r="38" spans="1:22" x14ac:dyDescent="0.35">
      <c r="A38" s="78" t="s">
        <v>273</v>
      </c>
      <c r="B38" s="403">
        <v>57.127800000000001</v>
      </c>
      <c r="C38" s="404">
        <v>74.683499999999995</v>
      </c>
      <c r="D38" s="404">
        <v>131.81129999999999</v>
      </c>
      <c r="E38" s="404">
        <v>528.29999999999995</v>
      </c>
      <c r="F38" s="211">
        <v>61.141400000000004</v>
      </c>
      <c r="G38" s="211">
        <v>52.167199999999994</v>
      </c>
      <c r="H38" s="211">
        <v>113.30860000000001</v>
      </c>
      <c r="I38" s="211">
        <v>379.72800000000001</v>
      </c>
      <c r="J38" s="404">
        <v>17.136500000000002</v>
      </c>
      <c r="K38" s="404">
        <v>23.223800000000001</v>
      </c>
      <c r="L38" s="404">
        <v>40.360300000000002</v>
      </c>
      <c r="M38" s="405">
        <v>109.873</v>
      </c>
      <c r="N38" s="417">
        <v>10.81351504826803</v>
      </c>
      <c r="O38" s="418">
        <v>14.136570130607609</v>
      </c>
      <c r="P38" s="418">
        <v>24.950085178875636</v>
      </c>
      <c r="Q38" s="419">
        <v>16.101367294484472</v>
      </c>
      <c r="R38" s="419">
        <v>13.73804407365272</v>
      </c>
      <c r="S38" s="419">
        <v>29.839411368137192</v>
      </c>
      <c r="T38" s="418">
        <v>15.596643397376972</v>
      </c>
      <c r="U38" s="418">
        <v>21.136949022962874</v>
      </c>
      <c r="V38" s="420">
        <v>36.733592420339853</v>
      </c>
    </row>
    <row r="39" spans="1:22" x14ac:dyDescent="0.35">
      <c r="A39" s="78" t="s">
        <v>274</v>
      </c>
      <c r="B39" s="403">
        <v>7.9033599999999993</v>
      </c>
      <c r="C39" s="404">
        <v>7.3194499999999998</v>
      </c>
      <c r="D39" s="404">
        <v>15.222809999999999</v>
      </c>
      <c r="E39" s="404">
        <v>64.658799999999999</v>
      </c>
      <c r="F39" s="211">
        <v>5.1578200000000001</v>
      </c>
      <c r="G39" s="211">
        <v>8.4673099999999994</v>
      </c>
      <c r="H39" s="211">
        <v>13.625129999999999</v>
      </c>
      <c r="I39" s="211">
        <v>45.886000000000003</v>
      </c>
      <c r="J39" s="404">
        <v>1.30006</v>
      </c>
      <c r="K39" s="404">
        <v>2.37113</v>
      </c>
      <c r="L39" s="404">
        <v>3.6711900000000002</v>
      </c>
      <c r="M39" s="405">
        <v>11.762</v>
      </c>
      <c r="N39" s="417">
        <v>12.223177664911814</v>
      </c>
      <c r="O39" s="418">
        <v>11.320114199459315</v>
      </c>
      <c r="P39" s="418">
        <v>23.543291864371128</v>
      </c>
      <c r="Q39" s="419">
        <v>11.240509087739179</v>
      </c>
      <c r="R39" s="419">
        <v>18.452926818637494</v>
      </c>
      <c r="S39" s="419">
        <v>29.693435906376674</v>
      </c>
      <c r="T39" s="418">
        <v>11.053052202006462</v>
      </c>
      <c r="U39" s="418">
        <v>20.15924162557388</v>
      </c>
      <c r="V39" s="420">
        <v>31.212293827580343</v>
      </c>
    </row>
    <row r="40" spans="1:22" x14ac:dyDescent="0.35">
      <c r="A40" s="78" t="s">
        <v>275</v>
      </c>
      <c r="B40" s="403">
        <v>9.6411299999999986</v>
      </c>
      <c r="C40" s="404">
        <v>9.2705800000000007</v>
      </c>
      <c r="D40" s="404">
        <v>18.911709999999999</v>
      </c>
      <c r="E40" s="404">
        <v>78.524799999999999</v>
      </c>
      <c r="F40" s="211">
        <v>9.0468500000000009</v>
      </c>
      <c r="G40" s="211">
        <v>10.2273</v>
      </c>
      <c r="H40" s="211">
        <v>19.274150000000002</v>
      </c>
      <c r="I40" s="211">
        <v>52.969900000000003</v>
      </c>
      <c r="J40" s="404">
        <v>2.0183299999999997</v>
      </c>
      <c r="K40" s="404">
        <v>2.7445500000000003</v>
      </c>
      <c r="L40" s="404">
        <v>4.76288</v>
      </c>
      <c r="M40" s="404">
        <v>15.6241</v>
      </c>
      <c r="N40" s="218">
        <v>12.27781541627613</v>
      </c>
      <c r="O40" s="418">
        <v>11.805926280614532</v>
      </c>
      <c r="P40" s="418">
        <v>24.083741696890662</v>
      </c>
      <c r="Q40" s="419">
        <v>17.079228014400631</v>
      </c>
      <c r="R40" s="419">
        <v>19.307757802072494</v>
      </c>
      <c r="S40" s="419">
        <v>36.386985816473135</v>
      </c>
      <c r="T40" s="418">
        <v>12.91805608003021</v>
      </c>
      <c r="U40" s="418">
        <v>17.566131809192211</v>
      </c>
      <c r="V40" s="420">
        <v>30.484187889222419</v>
      </c>
    </row>
    <row r="41" spans="1:22" x14ac:dyDescent="0.35">
      <c r="A41" s="78" t="s">
        <v>276</v>
      </c>
      <c r="B41" s="403">
        <v>10.371</v>
      </c>
      <c r="C41" s="404">
        <v>14.79</v>
      </c>
      <c r="D41" s="404">
        <v>25.161000000000001</v>
      </c>
      <c r="E41" s="404">
        <v>87.085999999999999</v>
      </c>
      <c r="F41" s="211">
        <v>9.2629999999999999</v>
      </c>
      <c r="G41" s="211">
        <v>13.202999999999999</v>
      </c>
      <c r="H41" s="211">
        <v>22.466000000000001</v>
      </c>
      <c r="I41" s="211">
        <v>58.176000000000002</v>
      </c>
      <c r="J41" s="404">
        <v>2.83</v>
      </c>
      <c r="K41" s="404">
        <v>4.101</v>
      </c>
      <c r="L41" s="404">
        <v>6.931</v>
      </c>
      <c r="M41" s="405">
        <v>15.877000000000001</v>
      </c>
      <c r="N41" s="417">
        <v>11.908917621661347</v>
      </c>
      <c r="O41" s="418">
        <v>16.983211997335967</v>
      </c>
      <c r="P41" s="418">
        <v>28.892129618997313</v>
      </c>
      <c r="Q41" s="419">
        <v>15.922373487348734</v>
      </c>
      <c r="R41" s="419">
        <v>22.694925742574256</v>
      </c>
      <c r="S41" s="419">
        <v>38.617299229922992</v>
      </c>
      <c r="T41" s="418">
        <v>17.824526043962965</v>
      </c>
      <c r="U41" s="418">
        <v>25.829816716004284</v>
      </c>
      <c r="V41" s="420">
        <v>43.65434275996725</v>
      </c>
    </row>
    <row r="42" spans="1:22" x14ac:dyDescent="0.35">
      <c r="A42" s="78" t="s">
        <v>277</v>
      </c>
      <c r="B42" s="403">
        <v>10.690799999999999</v>
      </c>
      <c r="C42" s="404">
        <v>11.371</v>
      </c>
      <c r="D42" s="404">
        <v>22.061799999999998</v>
      </c>
      <c r="E42" s="404">
        <v>110.38200000000001</v>
      </c>
      <c r="F42" s="211">
        <v>11.3566</v>
      </c>
      <c r="G42" s="211">
        <v>9.4270599999999991</v>
      </c>
      <c r="H42" s="211">
        <v>20.783660000000001</v>
      </c>
      <c r="I42" s="211">
        <v>79.296300000000002</v>
      </c>
      <c r="J42" s="404">
        <v>3.5055700000000001</v>
      </c>
      <c r="K42" s="404">
        <v>5.3450299999999995</v>
      </c>
      <c r="L42" s="404">
        <v>8.8506</v>
      </c>
      <c r="M42" s="405">
        <v>23.830200000000001</v>
      </c>
      <c r="N42" s="417">
        <v>9.6852747730608257</v>
      </c>
      <c r="O42" s="418">
        <v>10.301498432715478</v>
      </c>
      <c r="P42" s="418">
        <v>19.986773205776306</v>
      </c>
      <c r="Q42" s="419">
        <v>14.321727495482135</v>
      </c>
      <c r="R42" s="419">
        <v>11.888398323755332</v>
      </c>
      <c r="S42" s="419">
        <v>26.210125819237465</v>
      </c>
      <c r="T42" s="418">
        <v>14.710619298201442</v>
      </c>
      <c r="U42" s="418">
        <v>22.429648093595521</v>
      </c>
      <c r="V42" s="420">
        <v>37.140267391796961</v>
      </c>
    </row>
    <row r="43" spans="1:22" x14ac:dyDescent="0.35">
      <c r="A43" s="78" t="s">
        <v>278</v>
      </c>
      <c r="B43" s="403">
        <v>13.617100000000001</v>
      </c>
      <c r="C43" s="404">
        <v>10.6099</v>
      </c>
      <c r="D43" s="404">
        <v>24.227</v>
      </c>
      <c r="E43" s="404">
        <v>95.181300000000007</v>
      </c>
      <c r="F43" s="211">
        <v>9.6376200000000001</v>
      </c>
      <c r="G43" s="211">
        <v>9.463379999999999</v>
      </c>
      <c r="H43" s="211">
        <v>19.100999999999999</v>
      </c>
      <c r="I43" s="211">
        <v>64.227500000000006</v>
      </c>
      <c r="J43" s="407">
        <v>2.7869299999999999</v>
      </c>
      <c r="K43" s="407">
        <v>3.8543799999999999</v>
      </c>
      <c r="L43" s="407">
        <v>6.6413099999999998</v>
      </c>
      <c r="M43" s="408">
        <v>18.821400000000001</v>
      </c>
      <c r="N43" s="218">
        <v>14.306486673327639</v>
      </c>
      <c r="O43" s="418">
        <v>11.147042538818024</v>
      </c>
      <c r="P43" s="418">
        <v>25.453529212145661</v>
      </c>
      <c r="Q43" s="419">
        <v>15.005441594332648</v>
      </c>
      <c r="R43" s="419">
        <v>14.734155930092248</v>
      </c>
      <c r="S43" s="419">
        <v>29.739597524424894</v>
      </c>
      <c r="T43" s="418">
        <v>14.80724069410352</v>
      </c>
      <c r="U43" s="418">
        <v>20.478710404114462</v>
      </c>
      <c r="V43" s="420">
        <v>35.285951098217986</v>
      </c>
    </row>
    <row r="44" spans="1:22" x14ac:dyDescent="0.35">
      <c r="A44" s="78" t="s">
        <v>279</v>
      </c>
      <c r="B44" s="403">
        <v>11.4011</v>
      </c>
      <c r="C44" s="404">
        <v>11.6212</v>
      </c>
      <c r="D44" s="404">
        <v>23.022300000000001</v>
      </c>
      <c r="E44" s="404">
        <v>107.048</v>
      </c>
      <c r="F44" s="211">
        <v>9.3509700000000002</v>
      </c>
      <c r="G44" s="211">
        <v>8.9774399999999996</v>
      </c>
      <c r="H44" s="211">
        <v>18.328409999999998</v>
      </c>
      <c r="I44" s="211">
        <v>78.255099999999999</v>
      </c>
      <c r="J44" s="407">
        <v>3.4607100000000002</v>
      </c>
      <c r="K44" s="407">
        <v>3.1424400000000001</v>
      </c>
      <c r="L44" s="407">
        <v>6.6031499999999994</v>
      </c>
      <c r="M44" s="409">
        <v>22.036300000000001</v>
      </c>
      <c r="N44" s="417">
        <v>10.650455870263807</v>
      </c>
      <c r="O44" s="418">
        <v>10.856064569165234</v>
      </c>
      <c r="P44" s="418">
        <v>21.506520439429046</v>
      </c>
      <c r="Q44" s="419">
        <v>11.94934259875714</v>
      </c>
      <c r="R44" s="419">
        <v>11.472019076072996</v>
      </c>
      <c r="S44" s="419">
        <v>23.421361674830138</v>
      </c>
      <c r="T44" s="418">
        <v>15.704587430739281</v>
      </c>
      <c r="U44" s="418">
        <v>14.260288705454183</v>
      </c>
      <c r="V44" s="420">
        <v>29.964876136193464</v>
      </c>
    </row>
    <row r="45" spans="1:22" x14ac:dyDescent="0.35">
      <c r="A45" s="78" t="s">
        <v>280</v>
      </c>
      <c r="B45" s="403">
        <v>7.9020000000000001</v>
      </c>
      <c r="C45" s="404">
        <v>5.45</v>
      </c>
      <c r="D45" s="404">
        <v>13.352</v>
      </c>
      <c r="E45" s="404">
        <v>68.453999999999994</v>
      </c>
      <c r="F45" s="211">
        <v>7.4589999999999996</v>
      </c>
      <c r="G45" s="211">
        <v>5.7469999999999999</v>
      </c>
      <c r="H45" s="211">
        <v>13.206</v>
      </c>
      <c r="I45" s="211">
        <v>52.978999999999999</v>
      </c>
      <c r="J45" s="407">
        <v>1.845</v>
      </c>
      <c r="K45" s="407">
        <v>4.5579999999999998</v>
      </c>
      <c r="L45" s="407">
        <v>6.4029999999999996</v>
      </c>
      <c r="M45" s="409">
        <v>16.451000000000001</v>
      </c>
      <c r="N45" s="417">
        <v>11.543518275046017</v>
      </c>
      <c r="O45" s="418">
        <v>7.9615508224501124</v>
      </c>
      <c r="P45" s="418">
        <v>19.505069097496129</v>
      </c>
      <c r="Q45" s="419">
        <v>14.079163442118576</v>
      </c>
      <c r="R45" s="419">
        <v>10.847694369467147</v>
      </c>
      <c r="S45" s="419">
        <v>24.926857811585723</v>
      </c>
      <c r="T45" s="418">
        <v>11.215123700686888</v>
      </c>
      <c r="U45" s="418">
        <v>27.706522399854112</v>
      </c>
      <c r="V45" s="420">
        <v>38.921646100541004</v>
      </c>
    </row>
    <row r="46" spans="1:22" x14ac:dyDescent="0.35">
      <c r="A46" s="78" t="s">
        <v>281</v>
      </c>
      <c r="B46" s="403">
        <v>22.745000000000001</v>
      </c>
      <c r="C46" s="404">
        <v>18.221</v>
      </c>
      <c r="D46" s="404">
        <v>40.966000000000001</v>
      </c>
      <c r="E46" s="404">
        <v>147.84899999999999</v>
      </c>
      <c r="F46" s="211">
        <v>20.216000000000001</v>
      </c>
      <c r="G46" s="211">
        <v>17.693000000000001</v>
      </c>
      <c r="H46" s="211">
        <v>37.908999999999999</v>
      </c>
      <c r="I46" s="211">
        <v>103.61199999999999</v>
      </c>
      <c r="J46" s="407">
        <v>6.5</v>
      </c>
      <c r="K46" s="407">
        <v>9.5239999999999991</v>
      </c>
      <c r="L46" s="407">
        <v>16.024000000000001</v>
      </c>
      <c r="M46" s="409">
        <v>34.761000000000003</v>
      </c>
      <c r="N46" s="417">
        <v>15.38393901886384</v>
      </c>
      <c r="O46" s="418">
        <v>12.324060358879668</v>
      </c>
      <c r="P46" s="418">
        <v>27.707999377743509</v>
      </c>
      <c r="Q46" s="419">
        <v>19.511253522757983</v>
      </c>
      <c r="R46" s="419">
        <v>17.076207389105509</v>
      </c>
      <c r="S46" s="419">
        <v>36.587460911863488</v>
      </c>
      <c r="T46" s="418">
        <v>18.699116826328357</v>
      </c>
      <c r="U46" s="418">
        <v>27.398521331377118</v>
      </c>
      <c r="V46" s="420">
        <v>46.097638157705475</v>
      </c>
    </row>
    <row r="47" spans="1:22" x14ac:dyDescent="0.35">
      <c r="A47" s="78" t="s">
        <v>282</v>
      </c>
      <c r="B47" s="403">
        <v>99.488</v>
      </c>
      <c r="C47" s="404">
        <v>102.267</v>
      </c>
      <c r="D47" s="404">
        <v>201.755</v>
      </c>
      <c r="E47" s="404">
        <v>697.58</v>
      </c>
      <c r="F47" s="211">
        <v>64.179699999999997</v>
      </c>
      <c r="G47" s="211">
        <v>83.936199999999999</v>
      </c>
      <c r="H47" s="211">
        <v>148.11589999999998</v>
      </c>
      <c r="I47" s="211">
        <v>430.06</v>
      </c>
      <c r="J47" s="407">
        <v>16.526700000000002</v>
      </c>
      <c r="K47" s="407">
        <v>22.988900000000001</v>
      </c>
      <c r="L47" s="407">
        <v>39.515600000000006</v>
      </c>
      <c r="M47" s="409">
        <v>99.444600000000008</v>
      </c>
      <c r="N47" s="417">
        <v>14.26187677399008</v>
      </c>
      <c r="O47" s="418">
        <v>14.660254021044182</v>
      </c>
      <c r="P47" s="418">
        <v>28.92213079503426</v>
      </c>
      <c r="Q47" s="419">
        <v>14.923429288936427</v>
      </c>
      <c r="R47" s="419">
        <v>19.517323164209646</v>
      </c>
      <c r="S47" s="419">
        <v>34.440752453146075</v>
      </c>
      <c r="T47" s="418">
        <v>16.619001936756746</v>
      </c>
      <c r="U47" s="418">
        <v>23.117293447809132</v>
      </c>
      <c r="V47" s="420">
        <v>39.736295384565878</v>
      </c>
    </row>
    <row r="48" spans="1:22" x14ac:dyDescent="0.35">
      <c r="A48" s="78" t="s">
        <v>283</v>
      </c>
      <c r="B48" s="403">
        <v>26.193999999999999</v>
      </c>
      <c r="C48" s="404">
        <v>22.007000000000001</v>
      </c>
      <c r="D48" s="404">
        <v>48.201000000000001</v>
      </c>
      <c r="E48" s="404">
        <v>232.35400000000001</v>
      </c>
      <c r="F48" s="211">
        <v>22.196999999999999</v>
      </c>
      <c r="G48" s="211">
        <v>19.033999999999999</v>
      </c>
      <c r="H48" s="211">
        <v>41.231000000000002</v>
      </c>
      <c r="I48" s="211">
        <v>146.84899999999999</v>
      </c>
      <c r="J48" s="407">
        <v>6.5439999999999996</v>
      </c>
      <c r="K48" s="407">
        <v>6.6319999999999997</v>
      </c>
      <c r="L48" s="407">
        <v>13.176</v>
      </c>
      <c r="M48" s="409">
        <v>41.872</v>
      </c>
      <c r="N48" s="417">
        <v>11.273315716535976</v>
      </c>
      <c r="O48" s="418">
        <v>9.471323928144125</v>
      </c>
      <c r="P48" s="418">
        <v>20.744639644680099</v>
      </c>
      <c r="Q48" s="419">
        <v>15.115526833686303</v>
      </c>
      <c r="R48" s="419">
        <v>12.961613630327752</v>
      </c>
      <c r="S48" s="419">
        <v>28.077140464014054</v>
      </c>
      <c r="T48" s="418">
        <v>15.628582346197936</v>
      </c>
      <c r="U48" s="418">
        <v>15.838746656476882</v>
      </c>
      <c r="V48" s="420">
        <v>31.46732900267482</v>
      </c>
    </row>
    <row r="49" spans="1:22" x14ac:dyDescent="0.35">
      <c r="A49" s="78" t="s">
        <v>284</v>
      </c>
      <c r="B49" s="403">
        <v>7.7443299999999997</v>
      </c>
      <c r="C49" s="404">
        <v>8.5284399999999998</v>
      </c>
      <c r="D49" s="404">
        <v>16.272770000000001</v>
      </c>
      <c r="E49" s="404">
        <v>61.421500000000002</v>
      </c>
      <c r="F49" s="211">
        <v>5.0713800000000004</v>
      </c>
      <c r="G49" s="211">
        <v>6.0573000000000006</v>
      </c>
      <c r="H49" s="211">
        <v>11.128680000000001</v>
      </c>
      <c r="I49" s="211">
        <v>46.607099999999996</v>
      </c>
      <c r="J49" s="407">
        <v>0.86125499999999999</v>
      </c>
      <c r="K49" s="407">
        <v>1.35433</v>
      </c>
      <c r="L49" s="407">
        <v>2.2155849999999999</v>
      </c>
      <c r="M49" s="409">
        <v>11.4472</v>
      </c>
      <c r="N49" s="417">
        <v>12.608500280846284</v>
      </c>
      <c r="O49" s="418">
        <v>13.88510537840984</v>
      </c>
      <c r="P49" s="418">
        <v>26.493605659256122</v>
      </c>
      <c r="Q49" s="419">
        <v>10.881131844718938</v>
      </c>
      <c r="R49" s="419">
        <v>12.99651769794731</v>
      </c>
      <c r="S49" s="419">
        <v>23.877649542666248</v>
      </c>
      <c r="T49" s="418">
        <v>7.5237175903277649</v>
      </c>
      <c r="U49" s="418">
        <v>11.831102802432035</v>
      </c>
      <c r="V49" s="420">
        <v>19.354820392759802</v>
      </c>
    </row>
    <row r="50" spans="1:22" x14ac:dyDescent="0.35">
      <c r="A50" s="78" t="s">
        <v>285</v>
      </c>
      <c r="B50" s="403">
        <v>24.932599999999997</v>
      </c>
      <c r="C50" s="404">
        <v>23.853900000000003</v>
      </c>
      <c r="D50" s="404">
        <v>48.786499999999997</v>
      </c>
      <c r="E50" s="404">
        <v>184.50700000000001</v>
      </c>
      <c r="F50" s="211">
        <v>18.8964</v>
      </c>
      <c r="G50" s="211">
        <v>19.1996</v>
      </c>
      <c r="H50" s="211">
        <v>38.095999999999997</v>
      </c>
      <c r="I50" s="211">
        <v>131.697</v>
      </c>
      <c r="J50" s="407">
        <v>3.9803800000000003</v>
      </c>
      <c r="K50" s="407">
        <v>6.9818999999999996</v>
      </c>
      <c r="L50" s="407">
        <v>10.962279999999998</v>
      </c>
      <c r="M50" s="409">
        <v>32.4101</v>
      </c>
      <c r="N50" s="417">
        <v>13.513091644219461</v>
      </c>
      <c r="O50" s="418">
        <v>12.928452579034941</v>
      </c>
      <c r="P50" s="418">
        <v>26.441544223254404</v>
      </c>
      <c r="Q50" s="419">
        <v>14.348390623932209</v>
      </c>
      <c r="R50" s="419">
        <v>14.578616065665884</v>
      </c>
      <c r="S50" s="419">
        <v>28.927006689598091</v>
      </c>
      <c r="T50" s="418">
        <v>12.28129502840164</v>
      </c>
      <c r="U50" s="418">
        <v>21.542358709167821</v>
      </c>
      <c r="V50" s="420">
        <v>33.823653737569465</v>
      </c>
    </row>
    <row r="51" spans="1:22" x14ac:dyDescent="0.35">
      <c r="A51" s="78" t="s">
        <v>286</v>
      </c>
      <c r="B51" s="403">
        <v>29.177099999999999</v>
      </c>
      <c r="C51" s="404">
        <v>28.957900000000002</v>
      </c>
      <c r="D51" s="404">
        <v>58.134999999999998</v>
      </c>
      <c r="E51" s="404">
        <v>237.94</v>
      </c>
      <c r="F51" s="211">
        <v>24.174900000000001</v>
      </c>
      <c r="G51" s="211">
        <v>22.978000000000002</v>
      </c>
      <c r="H51" s="211">
        <v>47.152900000000002</v>
      </c>
      <c r="I51" s="211">
        <v>166.143</v>
      </c>
      <c r="J51" s="407">
        <v>7.5030200000000002</v>
      </c>
      <c r="K51" s="407">
        <v>10.441799999999999</v>
      </c>
      <c r="L51" s="407">
        <v>17.94482</v>
      </c>
      <c r="M51" s="409">
        <v>48.106999999999999</v>
      </c>
      <c r="N51" s="417">
        <v>12.262377069849542</v>
      </c>
      <c r="O51" s="418">
        <v>12.170253004959234</v>
      </c>
      <c r="P51" s="418">
        <v>24.432630074808774</v>
      </c>
      <c r="Q51" s="419">
        <v>14.550658167963743</v>
      </c>
      <c r="R51" s="419">
        <v>13.830254660142167</v>
      </c>
      <c r="S51" s="419">
        <v>28.38091282810591</v>
      </c>
      <c r="T51" s="418">
        <v>15.596524414326398</v>
      </c>
      <c r="U51" s="418">
        <v>21.705365123578687</v>
      </c>
      <c r="V51" s="420">
        <v>37.301889537905083</v>
      </c>
    </row>
    <row r="52" spans="1:22" x14ac:dyDescent="0.35">
      <c r="A52" s="78" t="s">
        <v>287</v>
      </c>
      <c r="B52" s="403">
        <v>13.5289</v>
      </c>
      <c r="C52" s="404">
        <v>11.256600000000001</v>
      </c>
      <c r="D52" s="404">
        <v>24.785499999999999</v>
      </c>
      <c r="E52" s="404">
        <v>106.062</v>
      </c>
      <c r="F52" s="211">
        <v>9.9800199999999997</v>
      </c>
      <c r="G52" s="211">
        <v>9.1305499999999995</v>
      </c>
      <c r="H52" s="211">
        <v>19.110569999999999</v>
      </c>
      <c r="I52" s="211">
        <v>84.428899999999999</v>
      </c>
      <c r="J52" s="407">
        <v>3.7288000000000001</v>
      </c>
      <c r="K52" s="407">
        <v>2.6610900000000002</v>
      </c>
      <c r="L52" s="407">
        <v>6.3898900000000003</v>
      </c>
      <c r="M52" s="409">
        <v>22.997299999999999</v>
      </c>
      <c r="N52" s="417">
        <v>12.755652354283344</v>
      </c>
      <c r="O52" s="418">
        <v>10.6132262261696</v>
      </c>
      <c r="P52" s="418">
        <v>23.368878580452943</v>
      </c>
      <c r="Q52" s="419">
        <v>11.820620664251223</v>
      </c>
      <c r="R52" s="419">
        <v>10.814484139909437</v>
      </c>
      <c r="S52" s="419">
        <v>22.635104804160662</v>
      </c>
      <c r="T52" s="418">
        <v>16.214077304727077</v>
      </c>
      <c r="U52" s="418">
        <v>11.571314893487497</v>
      </c>
      <c r="V52" s="420">
        <v>27.785392198214574</v>
      </c>
    </row>
    <row r="53" spans="1:22" x14ac:dyDescent="0.35">
      <c r="A53" s="78" t="s">
        <v>288</v>
      </c>
      <c r="B53" s="403">
        <v>9.9109999999999996</v>
      </c>
      <c r="C53" s="404">
        <v>12.695</v>
      </c>
      <c r="D53" s="404">
        <v>22.606000000000002</v>
      </c>
      <c r="E53" s="404">
        <v>73.009</v>
      </c>
      <c r="F53" s="211">
        <v>10.97</v>
      </c>
      <c r="G53" s="211">
        <v>9.5109999999999992</v>
      </c>
      <c r="H53" s="211">
        <v>20.481000000000002</v>
      </c>
      <c r="I53" s="211">
        <v>69.796000000000006</v>
      </c>
      <c r="J53" s="407">
        <v>2.2869999999999999</v>
      </c>
      <c r="K53" s="407">
        <v>3.56</v>
      </c>
      <c r="L53" s="407">
        <v>5.8470000000000004</v>
      </c>
      <c r="M53" s="409">
        <v>20.399000000000001</v>
      </c>
      <c r="N53" s="417">
        <v>13.575038693859661</v>
      </c>
      <c r="O53" s="418">
        <v>17.388267199934255</v>
      </c>
      <c r="P53" s="418">
        <v>30.963305893793915</v>
      </c>
      <c r="Q53" s="419">
        <v>15.717233079259556</v>
      </c>
      <c r="R53" s="419">
        <v>13.626855407186659</v>
      </c>
      <c r="S53" s="419">
        <v>29.344088486446214</v>
      </c>
      <c r="T53" s="418">
        <v>11.211333888916123</v>
      </c>
      <c r="U53" s="418">
        <v>17.451835874307562</v>
      </c>
      <c r="V53" s="420">
        <v>28.663169763223689</v>
      </c>
    </row>
    <row r="54" spans="1:22" x14ac:dyDescent="0.35">
      <c r="A54" s="78" t="s">
        <v>289</v>
      </c>
      <c r="B54" s="403">
        <v>39.192</v>
      </c>
      <c r="C54" s="404">
        <v>42.956000000000003</v>
      </c>
      <c r="D54" s="404">
        <v>82.147999999999996</v>
      </c>
      <c r="E54" s="404">
        <v>236.17099999999999</v>
      </c>
      <c r="F54" s="211">
        <v>27.271000000000001</v>
      </c>
      <c r="G54" s="211">
        <v>36.914999999999999</v>
      </c>
      <c r="H54" s="211">
        <v>64.186000000000007</v>
      </c>
      <c r="I54" s="211">
        <v>169.71700000000001</v>
      </c>
      <c r="J54" s="407">
        <v>7.1989999999999998</v>
      </c>
      <c r="K54" s="407">
        <v>8.4830000000000005</v>
      </c>
      <c r="L54" s="407">
        <v>15.682</v>
      </c>
      <c r="M54" s="408">
        <v>37.4</v>
      </c>
      <c r="N54" s="218">
        <v>16.594755494959163</v>
      </c>
      <c r="O54" s="418">
        <v>18.188515948190084</v>
      </c>
      <c r="P54" s="418">
        <v>34.783271443149246</v>
      </c>
      <c r="Q54" s="419">
        <v>16.068514055751635</v>
      </c>
      <c r="R54" s="419">
        <v>21.750914758097302</v>
      </c>
      <c r="S54" s="419">
        <v>37.819428813848937</v>
      </c>
      <c r="T54" s="418">
        <v>19.248663101604279</v>
      </c>
      <c r="U54" s="418">
        <v>22.681818181818183</v>
      </c>
      <c r="V54" s="420">
        <v>41.930481283422459</v>
      </c>
    </row>
    <row r="55" spans="1:22" x14ac:dyDescent="0.35">
      <c r="A55" s="78" t="s">
        <v>290</v>
      </c>
      <c r="B55" s="403">
        <v>11.194100000000001</v>
      </c>
      <c r="C55" s="404">
        <v>10.6144</v>
      </c>
      <c r="D55" s="404">
        <v>21.808499999999999</v>
      </c>
      <c r="E55" s="404">
        <v>82.613399999999999</v>
      </c>
      <c r="F55" s="211">
        <v>7.7780299999999993</v>
      </c>
      <c r="G55" s="211">
        <v>10.510299999999999</v>
      </c>
      <c r="H55" s="211">
        <v>18.288329999999998</v>
      </c>
      <c r="I55" s="211">
        <v>57.946599999999997</v>
      </c>
      <c r="J55" s="407">
        <v>1.4444900000000001</v>
      </c>
      <c r="K55" s="407">
        <v>3.61381</v>
      </c>
      <c r="L55" s="407">
        <v>5.0583</v>
      </c>
      <c r="M55" s="409">
        <v>15.965200000000001</v>
      </c>
      <c r="N55" s="417">
        <v>13.549980995819082</v>
      </c>
      <c r="O55" s="418">
        <v>12.848278850646507</v>
      </c>
      <c r="P55" s="418">
        <v>26.398259846465589</v>
      </c>
      <c r="Q55" s="419">
        <v>13.422754743160082</v>
      </c>
      <c r="R55" s="419">
        <v>18.137906279229497</v>
      </c>
      <c r="S55" s="419">
        <v>31.560661022389578</v>
      </c>
      <c r="T55" s="418">
        <v>9.0477413374088638</v>
      </c>
      <c r="U55" s="418">
        <v>22.635544809961665</v>
      </c>
      <c r="V55" s="420">
        <v>31.683286147370531</v>
      </c>
    </row>
    <row r="56" spans="1:22" x14ac:dyDescent="0.35">
      <c r="A56" s="78" t="s">
        <v>291</v>
      </c>
      <c r="B56" s="403">
        <v>247.73699999999999</v>
      </c>
      <c r="C56" s="404">
        <v>306.06700000000001</v>
      </c>
      <c r="D56" s="404">
        <v>553.80399999999997</v>
      </c>
      <c r="E56" s="404">
        <v>1316.9580000000001</v>
      </c>
      <c r="F56" s="211">
        <v>146.232</v>
      </c>
      <c r="G56" s="211">
        <v>218.84200000000001</v>
      </c>
      <c r="H56" s="211">
        <v>365.07400000000001</v>
      </c>
      <c r="I56" s="211">
        <v>810.90700000000004</v>
      </c>
      <c r="J56" s="407">
        <v>41.322000000000003</v>
      </c>
      <c r="K56" s="407">
        <v>73.587000000000003</v>
      </c>
      <c r="L56" s="407">
        <v>114.90900000000001</v>
      </c>
      <c r="M56" s="409">
        <v>251.17699999999999</v>
      </c>
      <c r="N56" s="417">
        <v>18.811306055318394</v>
      </c>
      <c r="O56" s="418">
        <v>23.240452618838262</v>
      </c>
      <c r="P56" s="418">
        <v>42.051758674156652</v>
      </c>
      <c r="Q56" s="419">
        <v>18.033140668412038</v>
      </c>
      <c r="R56" s="419">
        <v>26.987311738584079</v>
      </c>
      <c r="S56" s="419">
        <v>45.020452406996114</v>
      </c>
      <c r="T56" s="418">
        <v>16.451347058050697</v>
      </c>
      <c r="U56" s="418">
        <v>29.296870334465336</v>
      </c>
      <c r="V56" s="420">
        <v>45.748217392516032</v>
      </c>
    </row>
    <row r="57" spans="1:22" x14ac:dyDescent="0.35">
      <c r="A57" s="78" t="s">
        <v>292</v>
      </c>
      <c r="B57" s="403">
        <v>15.803000000000001</v>
      </c>
      <c r="C57" s="404">
        <v>17.3413</v>
      </c>
      <c r="D57" s="404">
        <v>33.144300000000001</v>
      </c>
      <c r="E57" s="404">
        <v>148.95699999999999</v>
      </c>
      <c r="F57" s="211">
        <v>14.767899999999999</v>
      </c>
      <c r="G57" s="211">
        <v>13.2575</v>
      </c>
      <c r="H57" s="211">
        <v>28.025400000000001</v>
      </c>
      <c r="I57" s="211">
        <v>110.42100000000001</v>
      </c>
      <c r="J57" s="407">
        <v>3.4540100000000002</v>
      </c>
      <c r="K57" s="407">
        <v>6.74573</v>
      </c>
      <c r="L57" s="407">
        <v>10.19974</v>
      </c>
      <c r="M57" s="409">
        <v>30.181799999999999</v>
      </c>
      <c r="N57" s="417">
        <v>10.609101955597923</v>
      </c>
      <c r="O57" s="418">
        <v>11.64181609457763</v>
      </c>
      <c r="P57" s="418">
        <v>22.250918050175557</v>
      </c>
      <c r="Q57" s="419">
        <v>13.374177013430415</v>
      </c>
      <c r="R57" s="419">
        <v>12.006321261354271</v>
      </c>
      <c r="S57" s="419">
        <v>25.380498274784689</v>
      </c>
      <c r="T57" s="418">
        <v>11.444015930130078</v>
      </c>
      <c r="U57" s="418">
        <v>22.350323705014279</v>
      </c>
      <c r="V57" s="420">
        <v>33.794339635144361</v>
      </c>
    </row>
    <row r="58" spans="1:22" x14ac:dyDescent="0.35">
      <c r="A58" s="78" t="s">
        <v>293</v>
      </c>
      <c r="B58" s="403">
        <v>10.721200000000001</v>
      </c>
      <c r="C58" s="404">
        <v>6.1894099999999996</v>
      </c>
      <c r="D58" s="404">
        <v>16.910610000000002</v>
      </c>
      <c r="E58" s="404">
        <v>72.497500000000002</v>
      </c>
      <c r="F58" s="211">
        <v>8.2987500000000001</v>
      </c>
      <c r="G58" s="211">
        <v>6.8695900000000005</v>
      </c>
      <c r="H58" s="211">
        <v>15.168340000000001</v>
      </c>
      <c r="I58" s="211">
        <v>53.033999999999999</v>
      </c>
      <c r="J58" s="407">
        <v>1.8135899999999998</v>
      </c>
      <c r="K58" s="407">
        <v>3.0583</v>
      </c>
      <c r="L58" s="407">
        <v>4.8718900000000005</v>
      </c>
      <c r="M58" s="409">
        <v>14.5351</v>
      </c>
      <c r="N58" s="417">
        <v>14.788372012828029</v>
      </c>
      <c r="O58" s="418">
        <v>8.537411634883961</v>
      </c>
      <c r="P58" s="418">
        <v>23.32578364771199</v>
      </c>
      <c r="Q58" s="419">
        <v>15.647980540785158</v>
      </c>
      <c r="R58" s="419">
        <v>12.953180978240374</v>
      </c>
      <c r="S58" s="419">
        <v>28.601161519025531</v>
      </c>
      <c r="T58" s="418">
        <v>12.477313537574561</v>
      </c>
      <c r="U58" s="418">
        <v>21.040790913031213</v>
      </c>
      <c r="V58" s="420">
        <v>33.518104450605776</v>
      </c>
    </row>
    <row r="59" spans="1:22" x14ac:dyDescent="0.35">
      <c r="A59" s="78" t="s">
        <v>294</v>
      </c>
      <c r="B59" s="403">
        <v>8.0190000000000001</v>
      </c>
      <c r="C59" s="404">
        <v>10.555</v>
      </c>
      <c r="D59" s="404">
        <v>18.574000000000002</v>
      </c>
      <c r="E59" s="404">
        <v>69.837000000000003</v>
      </c>
      <c r="F59" s="211">
        <v>5.9420000000000002</v>
      </c>
      <c r="G59" s="211">
        <v>7.5229999999999997</v>
      </c>
      <c r="H59" s="211">
        <v>13.465</v>
      </c>
      <c r="I59" s="211">
        <v>44.121000000000002</v>
      </c>
      <c r="J59" s="407">
        <v>1.7330000000000001</v>
      </c>
      <c r="K59" s="407">
        <v>2.3610000000000002</v>
      </c>
      <c r="L59" s="407">
        <v>4.0940000000000003</v>
      </c>
      <c r="M59" s="409">
        <v>15.032999999999999</v>
      </c>
      <c r="N59" s="417">
        <v>11.482451995360625</v>
      </c>
      <c r="O59" s="418">
        <v>15.113764909718345</v>
      </c>
      <c r="P59" s="418">
        <v>26.596216905078968</v>
      </c>
      <c r="Q59" s="419">
        <v>13.467509802588337</v>
      </c>
      <c r="R59" s="419">
        <v>17.050837469685636</v>
      </c>
      <c r="S59" s="419">
        <v>30.518347272273974</v>
      </c>
      <c r="T59" s="418">
        <v>11.52797179538349</v>
      </c>
      <c r="U59" s="418">
        <v>15.70544801436839</v>
      </c>
      <c r="V59" s="420">
        <v>27.233419809751879</v>
      </c>
    </row>
    <row r="60" spans="1:22" x14ac:dyDescent="0.35">
      <c r="A60" s="78" t="s">
        <v>295</v>
      </c>
      <c r="B60" s="403">
        <v>16.498099999999997</v>
      </c>
      <c r="C60" s="404">
        <v>24.543900000000001</v>
      </c>
      <c r="D60" s="404">
        <v>41.042000000000002</v>
      </c>
      <c r="E60" s="404">
        <v>146.25</v>
      </c>
      <c r="F60" s="211">
        <v>12.122999999999999</v>
      </c>
      <c r="G60" s="211">
        <v>19.3797</v>
      </c>
      <c r="H60" s="211">
        <v>31.502700000000001</v>
      </c>
      <c r="I60" s="211">
        <v>104.506</v>
      </c>
      <c r="J60" s="407">
        <v>3.2723200000000001</v>
      </c>
      <c r="K60" s="407">
        <v>5.4874000000000001</v>
      </c>
      <c r="L60" s="407">
        <v>8.7597199999999997</v>
      </c>
      <c r="M60" s="408">
        <v>25.535499999999999</v>
      </c>
      <c r="N60" s="218">
        <v>11.280752136752135</v>
      </c>
      <c r="O60" s="418">
        <v>16.782153846153847</v>
      </c>
      <c r="P60" s="418">
        <v>28.062905982905981</v>
      </c>
      <c r="Q60" s="419">
        <v>11.600290892388953</v>
      </c>
      <c r="R60" s="419">
        <v>18.544102730943678</v>
      </c>
      <c r="S60" s="419">
        <v>30.144393623332633</v>
      </c>
      <c r="T60" s="418">
        <v>12.814787256956002</v>
      </c>
      <c r="U60" s="418">
        <v>21.48929921090247</v>
      </c>
      <c r="V60" s="420">
        <v>34.304086467858468</v>
      </c>
    </row>
    <row r="61" spans="1:22" x14ac:dyDescent="0.35">
      <c r="A61" s="78" t="s">
        <v>296</v>
      </c>
      <c r="B61" s="403">
        <v>134.61799999999999</v>
      </c>
      <c r="C61" s="404">
        <v>147.57499999999999</v>
      </c>
      <c r="D61" s="404">
        <v>282.19299999999998</v>
      </c>
      <c r="E61" s="404">
        <v>683.89700000000005</v>
      </c>
      <c r="F61" s="211">
        <v>86.8369</v>
      </c>
      <c r="G61" s="211">
        <v>131.495</v>
      </c>
      <c r="H61" s="211">
        <v>218.33189999999999</v>
      </c>
      <c r="I61" s="211">
        <v>493.00799999999998</v>
      </c>
      <c r="J61" s="407">
        <v>32.159099999999995</v>
      </c>
      <c r="K61" s="407">
        <v>55.962300000000006</v>
      </c>
      <c r="L61" s="407">
        <v>88.121399999999994</v>
      </c>
      <c r="M61" s="409">
        <v>181.983</v>
      </c>
      <c r="N61" s="417">
        <v>19.683958256872014</v>
      </c>
      <c r="O61" s="418">
        <v>21.578541797960803</v>
      </c>
      <c r="P61" s="418">
        <v>41.26250005483282</v>
      </c>
      <c r="Q61" s="419">
        <v>17.613689838704442</v>
      </c>
      <c r="R61" s="419">
        <v>26.671980982053029</v>
      </c>
      <c r="S61" s="419">
        <v>44.285670820757474</v>
      </c>
      <c r="T61" s="418">
        <v>17.671485798123999</v>
      </c>
      <c r="U61" s="418">
        <v>30.751388865992979</v>
      </c>
      <c r="V61" s="420">
        <v>48.422874664116975</v>
      </c>
    </row>
    <row r="62" spans="1:22" x14ac:dyDescent="0.35">
      <c r="A62" s="78" t="s">
        <v>297</v>
      </c>
      <c r="B62" s="403">
        <v>21.001000000000001</v>
      </c>
      <c r="C62" s="404">
        <v>22.916</v>
      </c>
      <c r="D62" s="404">
        <v>43.917000000000002</v>
      </c>
      <c r="E62" s="404">
        <v>177.60599999999999</v>
      </c>
      <c r="F62" s="211">
        <v>24.513999999999999</v>
      </c>
      <c r="G62" s="211">
        <v>21.794</v>
      </c>
      <c r="H62" s="211">
        <v>46.308</v>
      </c>
      <c r="I62" s="211">
        <v>130.34899999999999</v>
      </c>
      <c r="J62" s="407">
        <v>8.1639999999999997</v>
      </c>
      <c r="K62" s="407">
        <v>8.4819999999999993</v>
      </c>
      <c r="L62" s="407">
        <v>16.646000000000001</v>
      </c>
      <c r="M62" s="409">
        <v>40.241</v>
      </c>
      <c r="N62" s="417">
        <v>11.824487911444432</v>
      </c>
      <c r="O62" s="418">
        <v>12.902717250543338</v>
      </c>
      <c r="P62" s="418">
        <v>24.727205161987772</v>
      </c>
      <c r="Q62" s="419">
        <v>18.806435032106116</v>
      </c>
      <c r="R62" s="419">
        <v>16.719729341997255</v>
      </c>
      <c r="S62" s="419">
        <v>35.526164374103367</v>
      </c>
      <c r="T62" s="418">
        <v>20.287766208593226</v>
      </c>
      <c r="U62" s="418">
        <v>21.07800501975597</v>
      </c>
      <c r="V62" s="420">
        <v>41.365771228349196</v>
      </c>
    </row>
    <row r="63" spans="1:22" x14ac:dyDescent="0.35">
      <c r="A63" s="78" t="s">
        <v>298</v>
      </c>
      <c r="B63" s="403">
        <v>45.457900000000002</v>
      </c>
      <c r="C63" s="404">
        <v>43.0032</v>
      </c>
      <c r="D63" s="404">
        <v>88.461100000000002</v>
      </c>
      <c r="E63" s="404">
        <v>412.221</v>
      </c>
      <c r="F63" s="211">
        <v>42.358400000000003</v>
      </c>
      <c r="G63" s="211">
        <v>39.876100000000001</v>
      </c>
      <c r="H63" s="211">
        <v>82.234499999999997</v>
      </c>
      <c r="I63" s="211">
        <v>271.63600000000002</v>
      </c>
      <c r="J63" s="407">
        <v>17.194900000000001</v>
      </c>
      <c r="K63" s="407">
        <v>20.543099999999999</v>
      </c>
      <c r="L63" s="407">
        <v>37.738</v>
      </c>
      <c r="M63" s="409">
        <v>85.25160000000001</v>
      </c>
      <c r="N63" s="417">
        <v>11.027555607307731</v>
      </c>
      <c r="O63" s="418">
        <v>10.432074057362435</v>
      </c>
      <c r="P63" s="418">
        <v>21.459629664670164</v>
      </c>
      <c r="Q63" s="419">
        <v>15.593809362529267</v>
      </c>
      <c r="R63" s="419">
        <v>14.679976144546378</v>
      </c>
      <c r="S63" s="419">
        <v>30.273785507075644</v>
      </c>
      <c r="T63" s="418">
        <v>20.169592124957187</v>
      </c>
      <c r="U63" s="418">
        <v>24.097025744971351</v>
      </c>
      <c r="V63" s="420">
        <v>44.266617869928538</v>
      </c>
    </row>
    <row r="64" spans="1:22" x14ac:dyDescent="0.35">
      <c r="A64" s="78" t="s">
        <v>299</v>
      </c>
      <c r="B64" s="403">
        <v>30.209599999999998</v>
      </c>
      <c r="C64" s="404">
        <v>24.075400000000002</v>
      </c>
      <c r="D64" s="404">
        <v>54.284999999999997</v>
      </c>
      <c r="E64" s="404">
        <v>219.06299999999999</v>
      </c>
      <c r="F64" s="211">
        <v>19.460799999999999</v>
      </c>
      <c r="G64" s="211">
        <v>16.770299999999999</v>
      </c>
      <c r="H64" s="211">
        <v>36.231099999999998</v>
      </c>
      <c r="I64" s="211">
        <v>142.43</v>
      </c>
      <c r="J64" s="407">
        <v>4.5238300000000002</v>
      </c>
      <c r="K64" s="407">
        <v>6.4826499999999996</v>
      </c>
      <c r="L64" s="407">
        <v>11.00648</v>
      </c>
      <c r="M64" s="409">
        <v>34.909699999999994</v>
      </c>
      <c r="N64" s="417">
        <v>13.790370806571625</v>
      </c>
      <c r="O64" s="418">
        <v>10.990171777068698</v>
      </c>
      <c r="P64" s="418">
        <v>24.780542583640322</v>
      </c>
      <c r="Q64" s="419">
        <v>13.663413606683985</v>
      </c>
      <c r="R64" s="419">
        <v>11.774415502352033</v>
      </c>
      <c r="S64" s="419">
        <v>25.437829109036016</v>
      </c>
      <c r="T64" s="418">
        <v>12.958661919180058</v>
      </c>
      <c r="U64" s="418">
        <v>18.56976714208372</v>
      </c>
      <c r="V64" s="420">
        <v>31.528429061263779</v>
      </c>
    </row>
    <row r="65" spans="1:22" x14ac:dyDescent="0.35">
      <c r="A65" s="78" t="s">
        <v>300</v>
      </c>
      <c r="B65" s="403">
        <v>15.978</v>
      </c>
      <c r="C65" s="404">
        <v>16.077999999999999</v>
      </c>
      <c r="D65" s="404">
        <v>32.055999999999997</v>
      </c>
      <c r="E65" s="404">
        <v>104.979</v>
      </c>
      <c r="F65" s="211">
        <v>15.032999999999999</v>
      </c>
      <c r="G65" s="211">
        <v>13.673999999999999</v>
      </c>
      <c r="H65" s="211">
        <v>28.707000000000001</v>
      </c>
      <c r="I65" s="211">
        <v>75.697000000000003</v>
      </c>
      <c r="J65" s="407">
        <v>5.4130000000000003</v>
      </c>
      <c r="K65" s="407">
        <v>5.6980000000000004</v>
      </c>
      <c r="L65" s="407">
        <v>11.111000000000001</v>
      </c>
      <c r="M65" s="409">
        <v>23.26</v>
      </c>
      <c r="N65" s="417">
        <v>15.220186894521762</v>
      </c>
      <c r="O65" s="418">
        <v>15.31544404118919</v>
      </c>
      <c r="P65" s="418">
        <v>30.535630935710952</v>
      </c>
      <c r="Q65" s="419">
        <v>19.859439607910485</v>
      </c>
      <c r="R65" s="419">
        <v>18.064124073609257</v>
      </c>
      <c r="S65" s="419">
        <v>37.923563681519745</v>
      </c>
      <c r="T65" s="418">
        <v>23.271711092003439</v>
      </c>
      <c r="U65" s="418">
        <v>24.496990541702495</v>
      </c>
      <c r="V65" s="420">
        <v>47.76870163370593</v>
      </c>
    </row>
    <row r="66" spans="1:22" x14ac:dyDescent="0.35">
      <c r="A66" s="78" t="s">
        <v>301</v>
      </c>
      <c r="B66" s="403">
        <v>20.277999999999999</v>
      </c>
      <c r="C66" s="404">
        <v>25.126999999999999</v>
      </c>
      <c r="D66" s="404">
        <v>45.405000000000001</v>
      </c>
      <c r="E66" s="404">
        <v>142.755</v>
      </c>
      <c r="F66" s="211">
        <v>17.43</v>
      </c>
      <c r="G66" s="211">
        <v>17.257000000000001</v>
      </c>
      <c r="H66" s="211">
        <v>34.686999999999998</v>
      </c>
      <c r="I66" s="211">
        <v>114.626</v>
      </c>
      <c r="J66" s="407">
        <v>4.976</v>
      </c>
      <c r="K66" s="407">
        <v>4.4400000000000004</v>
      </c>
      <c r="L66" s="407">
        <v>9.4160000000000004</v>
      </c>
      <c r="M66" s="409">
        <v>26.861000000000001</v>
      </c>
      <c r="N66" s="417">
        <v>14.204756400826591</v>
      </c>
      <c r="O66" s="418">
        <v>17.601485061819201</v>
      </c>
      <c r="P66" s="418">
        <v>31.80624146264579</v>
      </c>
      <c r="Q66" s="419">
        <v>15.205974211784412</v>
      </c>
      <c r="R66" s="419">
        <v>15.055048592814893</v>
      </c>
      <c r="S66" s="419">
        <v>30.261022804599307</v>
      </c>
      <c r="T66" s="418">
        <v>18.524999069282604</v>
      </c>
      <c r="U66" s="418">
        <v>16.529540970179813</v>
      </c>
      <c r="V66" s="420">
        <v>35.054540039462417</v>
      </c>
    </row>
    <row r="67" spans="1:22" x14ac:dyDescent="0.35">
      <c r="A67" s="78" t="s">
        <v>302</v>
      </c>
      <c r="B67" s="403">
        <v>402.81200000000001</v>
      </c>
      <c r="C67" s="404">
        <v>471.32100000000003</v>
      </c>
      <c r="D67" s="404">
        <v>874.13300000000004</v>
      </c>
      <c r="E67" s="404">
        <v>2303.5810000000001</v>
      </c>
      <c r="F67" s="211">
        <v>293.33300000000003</v>
      </c>
      <c r="G67" s="211">
        <v>388.36200000000002</v>
      </c>
      <c r="H67" s="211">
        <v>681.69500000000005</v>
      </c>
      <c r="I67" s="211">
        <v>1555.203</v>
      </c>
      <c r="J67" s="407">
        <v>103.02</v>
      </c>
      <c r="K67" s="407">
        <v>163.52799999999999</v>
      </c>
      <c r="L67" s="407">
        <v>266.548</v>
      </c>
      <c r="M67" s="409">
        <v>508.05099999999999</v>
      </c>
      <c r="N67" s="417">
        <v>17.486339746681363</v>
      </c>
      <c r="O67" s="418">
        <v>20.460361498032846</v>
      </c>
      <c r="P67" s="418">
        <v>37.946701244714205</v>
      </c>
      <c r="Q67" s="419">
        <v>18.861396229302542</v>
      </c>
      <c r="R67" s="419">
        <v>24.971788248865259</v>
      </c>
      <c r="S67" s="419">
        <v>43.833184478167802</v>
      </c>
      <c r="T67" s="418">
        <v>20.27749182660796</v>
      </c>
      <c r="U67" s="418">
        <v>32.187319776951526</v>
      </c>
      <c r="V67" s="420">
        <v>52.464811603559482</v>
      </c>
    </row>
    <row r="68" spans="1:22" x14ac:dyDescent="0.35">
      <c r="A68" s="78" t="s">
        <v>303</v>
      </c>
      <c r="B68" s="403">
        <v>14.407</v>
      </c>
      <c r="C68" s="404">
        <v>17.169</v>
      </c>
      <c r="D68" s="404">
        <v>31.576000000000001</v>
      </c>
      <c r="E68" s="404">
        <v>101.878</v>
      </c>
      <c r="F68" s="211">
        <v>18.149999999999999</v>
      </c>
      <c r="G68" s="211">
        <v>15.656000000000001</v>
      </c>
      <c r="H68" s="211">
        <v>33.805999999999997</v>
      </c>
      <c r="I68" s="211">
        <v>123.465</v>
      </c>
      <c r="J68" s="407">
        <v>5.6920000000000002</v>
      </c>
      <c r="K68" s="407">
        <v>10.462999999999999</v>
      </c>
      <c r="L68" s="407">
        <v>16.155000000000001</v>
      </c>
      <c r="M68" s="408">
        <v>47.072000000000003</v>
      </c>
      <c r="N68" s="218">
        <v>14.14142405622411</v>
      </c>
      <c r="O68" s="418">
        <v>16.852509864740181</v>
      </c>
      <c r="P68" s="418">
        <v>30.993933920964292</v>
      </c>
      <c r="Q68" s="419">
        <v>14.700522415259385</v>
      </c>
      <c r="R68" s="419">
        <v>12.680516745636416</v>
      </c>
      <c r="S68" s="419">
        <v>27.381039160895799</v>
      </c>
      <c r="T68" s="418">
        <v>12.092114208021753</v>
      </c>
      <c r="U68" s="418">
        <v>22.22765125764786</v>
      </c>
      <c r="V68" s="420">
        <v>34.319765465669612</v>
      </c>
    </row>
    <row r="69" spans="1:22" x14ac:dyDescent="0.35">
      <c r="A69" s="78" t="s">
        <v>304</v>
      </c>
      <c r="B69" s="403">
        <v>6.15097</v>
      </c>
      <c r="C69" s="404">
        <v>5.1899700000000006</v>
      </c>
      <c r="D69" s="404">
        <v>11.34094</v>
      </c>
      <c r="E69" s="404">
        <v>56.473399999999998</v>
      </c>
      <c r="F69" s="211">
        <v>5.8342099999999997</v>
      </c>
      <c r="G69" s="211">
        <v>5.5276999999999994</v>
      </c>
      <c r="H69" s="211">
        <v>11.36191</v>
      </c>
      <c r="I69" s="211">
        <v>38.799399999999999</v>
      </c>
      <c r="J69" s="407">
        <v>1.41482</v>
      </c>
      <c r="K69" s="407">
        <v>1.9144400000000001</v>
      </c>
      <c r="L69" s="407">
        <v>3.3292600000000001</v>
      </c>
      <c r="M69" s="409">
        <v>9.5511100000000013</v>
      </c>
      <c r="N69" s="417">
        <v>10.891800387439043</v>
      </c>
      <c r="O69" s="418">
        <v>9.1901142838929477</v>
      </c>
      <c r="P69" s="418">
        <v>20.08191467133199</v>
      </c>
      <c r="Q69" s="419">
        <v>15.036856240044948</v>
      </c>
      <c r="R69" s="419">
        <v>14.246869796955622</v>
      </c>
      <c r="S69" s="419">
        <v>29.283726037000569</v>
      </c>
      <c r="T69" s="418">
        <v>14.813147372399646</v>
      </c>
      <c r="U69" s="418">
        <v>20.044162406254351</v>
      </c>
      <c r="V69" s="420">
        <v>34.857309778653999</v>
      </c>
    </row>
    <row r="70" spans="1:22" x14ac:dyDescent="0.35">
      <c r="A70" s="78" t="s">
        <v>305</v>
      </c>
      <c r="B70" s="403">
        <v>17.152900000000002</v>
      </c>
      <c r="C70" s="404">
        <v>14.935</v>
      </c>
      <c r="D70" s="404">
        <v>32.087900000000005</v>
      </c>
      <c r="E70" s="404">
        <v>140.661</v>
      </c>
      <c r="F70" s="211">
        <v>15.342799999999999</v>
      </c>
      <c r="G70" s="211">
        <v>11.0725</v>
      </c>
      <c r="H70" s="211">
        <v>26.415299999999998</v>
      </c>
      <c r="I70" s="211">
        <v>107.759</v>
      </c>
      <c r="J70" s="407">
        <v>3.4842600000000004</v>
      </c>
      <c r="K70" s="407">
        <v>6.1492299999999993</v>
      </c>
      <c r="L70" s="407">
        <v>9.6334900000000001</v>
      </c>
      <c r="M70" s="408">
        <v>27.1797</v>
      </c>
      <c r="N70" s="218">
        <v>12.194495986805157</v>
      </c>
      <c r="O70" s="418">
        <v>10.617726306509978</v>
      </c>
      <c r="P70" s="418">
        <v>22.812222293315134</v>
      </c>
      <c r="Q70" s="419">
        <v>14.238068281999647</v>
      </c>
      <c r="R70" s="419">
        <v>10.275243831141715</v>
      </c>
      <c r="S70" s="419">
        <v>24.51331211314136</v>
      </c>
      <c r="T70" s="418">
        <v>12.819346791907195</v>
      </c>
      <c r="U70" s="418">
        <v>22.624348318782033</v>
      </c>
      <c r="V70" s="420">
        <v>35.443695110689227</v>
      </c>
    </row>
    <row r="71" spans="1:22" x14ac:dyDescent="0.35">
      <c r="A71" s="78" t="s">
        <v>306</v>
      </c>
      <c r="B71" s="403">
        <v>12.183</v>
      </c>
      <c r="C71" s="404">
        <v>10.538600000000001</v>
      </c>
      <c r="D71" s="404">
        <v>22.721599999999999</v>
      </c>
      <c r="E71" s="404">
        <v>101.113</v>
      </c>
      <c r="F71" s="211">
        <v>12.105499999999999</v>
      </c>
      <c r="G71" s="211">
        <v>7.6977900000000004</v>
      </c>
      <c r="H71" s="211">
        <v>19.803290000000001</v>
      </c>
      <c r="I71" s="211">
        <v>72.299499999999995</v>
      </c>
      <c r="J71" s="407">
        <v>3.4131799999999997</v>
      </c>
      <c r="K71" s="407">
        <v>4.4287099999999997</v>
      </c>
      <c r="L71" s="407">
        <v>7.8418899999999994</v>
      </c>
      <c r="M71" s="408">
        <v>19.0473</v>
      </c>
      <c r="N71" s="218">
        <v>12.048895789858872</v>
      </c>
      <c r="O71" s="418">
        <v>10.422596500944488</v>
      </c>
      <c r="P71" s="418">
        <v>22.471492290803358</v>
      </c>
      <c r="Q71" s="419">
        <v>16.743545944301136</v>
      </c>
      <c r="R71" s="419">
        <v>10.647086079433468</v>
      </c>
      <c r="S71" s="419">
        <v>27.390632023734604</v>
      </c>
      <c r="T71" s="418">
        <v>17.919495151543789</v>
      </c>
      <c r="U71" s="418">
        <v>23.251116956209017</v>
      </c>
      <c r="V71" s="420">
        <v>41.17061210775281</v>
      </c>
    </row>
    <row r="72" spans="1:22" x14ac:dyDescent="0.35">
      <c r="A72" s="78" t="s">
        <v>307</v>
      </c>
      <c r="B72" s="403">
        <v>43.1843</v>
      </c>
      <c r="C72" s="404">
        <v>38.920499999999997</v>
      </c>
      <c r="D72" s="404">
        <v>82.104799999999997</v>
      </c>
      <c r="E72" s="404">
        <v>266.75099999999998</v>
      </c>
      <c r="F72" s="211">
        <v>31.110499999999998</v>
      </c>
      <c r="G72" s="211">
        <v>35.211400000000005</v>
      </c>
      <c r="H72" s="211">
        <v>66.321899999999999</v>
      </c>
      <c r="I72" s="211">
        <v>194.696</v>
      </c>
      <c r="J72" s="407">
        <v>6.7680800000000003</v>
      </c>
      <c r="K72" s="407">
        <v>11.6082</v>
      </c>
      <c r="L72" s="407">
        <v>18.376279999999998</v>
      </c>
      <c r="M72" s="409">
        <v>52.193599999999996</v>
      </c>
      <c r="N72" s="417">
        <v>16.188992731048806</v>
      </c>
      <c r="O72" s="418">
        <v>14.590573231215629</v>
      </c>
      <c r="P72" s="418">
        <v>30.779565962264435</v>
      </c>
      <c r="Q72" s="419">
        <v>15.979013436331511</v>
      </c>
      <c r="R72" s="419">
        <v>18.085322759584173</v>
      </c>
      <c r="S72" s="419">
        <v>34.064336195915679</v>
      </c>
      <c r="T72" s="418">
        <v>12.967260353759848</v>
      </c>
      <c r="U72" s="418">
        <v>22.240657858434751</v>
      </c>
      <c r="V72" s="420">
        <v>35.207918212194599</v>
      </c>
    </row>
    <row r="73" spans="1:22" x14ac:dyDescent="0.35">
      <c r="A73" s="78" t="s">
        <v>308</v>
      </c>
      <c r="B73" s="403">
        <v>16.536999999999999</v>
      </c>
      <c r="C73" s="404">
        <v>14.381</v>
      </c>
      <c r="D73" s="404">
        <v>30.917999999999999</v>
      </c>
      <c r="E73" s="404">
        <v>89.155000000000001</v>
      </c>
      <c r="F73" s="211">
        <v>11.936</v>
      </c>
      <c r="G73" s="211">
        <v>12.393000000000001</v>
      </c>
      <c r="H73" s="211">
        <v>24.329000000000001</v>
      </c>
      <c r="I73" s="211">
        <v>64.212999999999994</v>
      </c>
      <c r="J73" s="407">
        <v>2.5179999999999998</v>
      </c>
      <c r="K73" s="407">
        <v>6.359</v>
      </c>
      <c r="L73" s="407">
        <v>8.8770000000000007</v>
      </c>
      <c r="M73" s="409">
        <v>20.384</v>
      </c>
      <c r="N73" s="417">
        <v>18.548595143289777</v>
      </c>
      <c r="O73" s="418">
        <v>16.130334810162076</v>
      </c>
      <c r="P73" s="418">
        <v>34.678929953451856</v>
      </c>
      <c r="Q73" s="419">
        <v>18.588136358681265</v>
      </c>
      <c r="R73" s="419">
        <v>19.299830252441094</v>
      </c>
      <c r="S73" s="419">
        <v>37.887966611122359</v>
      </c>
      <c r="T73" s="418">
        <v>12.352825745682889</v>
      </c>
      <c r="U73" s="418">
        <v>31.196036106750391</v>
      </c>
      <c r="V73" s="420">
        <v>43.548861852433284</v>
      </c>
    </row>
    <row r="74" spans="1:22" x14ac:dyDescent="0.35">
      <c r="A74" s="78" t="s">
        <v>309</v>
      </c>
      <c r="B74" s="403">
        <v>10.256</v>
      </c>
      <c r="C74" s="404">
        <v>11.156000000000001</v>
      </c>
      <c r="D74" s="404">
        <v>21.411999999999999</v>
      </c>
      <c r="E74" s="404">
        <v>79.912999999999997</v>
      </c>
      <c r="F74" s="211">
        <v>12.632</v>
      </c>
      <c r="G74" s="211">
        <v>9.18</v>
      </c>
      <c r="H74" s="211">
        <v>21.812000000000001</v>
      </c>
      <c r="I74" s="211">
        <v>69.709999999999994</v>
      </c>
      <c r="J74" s="407">
        <v>2.5179999999999998</v>
      </c>
      <c r="K74" s="407">
        <v>3.3220000000000001</v>
      </c>
      <c r="L74" s="407">
        <v>5.84</v>
      </c>
      <c r="M74" s="409">
        <v>20.856000000000002</v>
      </c>
      <c r="N74" s="417">
        <v>12.833956928159374</v>
      </c>
      <c r="O74" s="418">
        <v>13.960181697596136</v>
      </c>
      <c r="P74" s="418">
        <v>26.794138625755508</v>
      </c>
      <c r="Q74" s="419">
        <v>18.120786113900444</v>
      </c>
      <c r="R74" s="419">
        <v>13.168842346865587</v>
      </c>
      <c r="S74" s="419">
        <v>31.289628460766032</v>
      </c>
      <c r="T74" s="418">
        <v>12.073264288454162</v>
      </c>
      <c r="U74" s="418">
        <v>15.928270042194093</v>
      </c>
      <c r="V74" s="420">
        <v>28.001534330648255</v>
      </c>
    </row>
    <row r="75" spans="1:22" x14ac:dyDescent="0.35">
      <c r="A75" s="78" t="s">
        <v>310</v>
      </c>
      <c r="B75" s="403">
        <v>99.070399999999992</v>
      </c>
      <c r="C75" s="404">
        <v>101.455</v>
      </c>
      <c r="D75" s="404">
        <v>200.52539999999999</v>
      </c>
      <c r="E75" s="404">
        <v>719.87900000000002</v>
      </c>
      <c r="F75" s="211">
        <v>80.093800000000002</v>
      </c>
      <c r="G75" s="211">
        <v>90.385499999999993</v>
      </c>
      <c r="H75" s="211">
        <v>170.47929999999999</v>
      </c>
      <c r="I75" s="211">
        <v>500.29199999999997</v>
      </c>
      <c r="J75" s="407">
        <v>25.2926</v>
      </c>
      <c r="K75" s="407">
        <v>39.496000000000002</v>
      </c>
      <c r="L75" s="407">
        <v>64.788600000000002</v>
      </c>
      <c r="M75" s="409">
        <v>149.27199999999999</v>
      </c>
      <c r="N75" s="417">
        <v>13.762090573554723</v>
      </c>
      <c r="O75" s="418">
        <v>14.093340686420913</v>
      </c>
      <c r="P75" s="418">
        <v>27.855431259975635</v>
      </c>
      <c r="Q75" s="419">
        <v>16.00941050426551</v>
      </c>
      <c r="R75" s="419">
        <v>18.066549135304982</v>
      </c>
      <c r="S75" s="419">
        <v>34.075959639570492</v>
      </c>
      <c r="T75" s="418">
        <v>16.943968058309665</v>
      </c>
      <c r="U75" s="418">
        <v>26.459081408435608</v>
      </c>
      <c r="V75" s="420">
        <v>43.403049466745273</v>
      </c>
    </row>
    <row r="76" spans="1:22" x14ac:dyDescent="0.35">
      <c r="A76" s="78" t="s">
        <v>311</v>
      </c>
      <c r="B76" s="403">
        <v>69.987100000000012</v>
      </c>
      <c r="C76" s="404">
        <v>61.058800000000005</v>
      </c>
      <c r="D76" s="404">
        <v>131.04590000000002</v>
      </c>
      <c r="E76" s="404">
        <v>491.76400000000001</v>
      </c>
      <c r="F76" s="211">
        <v>53.865699999999997</v>
      </c>
      <c r="G76" s="211">
        <v>57.043300000000002</v>
      </c>
      <c r="H76" s="211">
        <v>110.90900000000001</v>
      </c>
      <c r="I76" s="211">
        <v>375.74700000000001</v>
      </c>
      <c r="J76" s="407">
        <v>17.6965</v>
      </c>
      <c r="K76" s="407">
        <v>25.4893</v>
      </c>
      <c r="L76" s="407">
        <v>43.1858</v>
      </c>
      <c r="M76" s="409">
        <v>107.054</v>
      </c>
      <c r="N76" s="417">
        <v>14.231846983512419</v>
      </c>
      <c r="O76" s="418">
        <v>12.416280980307628</v>
      </c>
      <c r="P76" s="418">
        <v>26.648127963820045</v>
      </c>
      <c r="Q76" s="419">
        <v>14.335630091524351</v>
      </c>
      <c r="R76" s="419">
        <v>15.181305506098518</v>
      </c>
      <c r="S76" s="419">
        <v>29.516935597622869</v>
      </c>
      <c r="T76" s="418">
        <v>16.530442580379994</v>
      </c>
      <c r="U76" s="418">
        <v>23.809759560595587</v>
      </c>
      <c r="V76" s="420">
        <v>40.340202140975585</v>
      </c>
    </row>
    <row r="77" spans="1:22" x14ac:dyDescent="0.35">
      <c r="A77" s="78" t="s">
        <v>312</v>
      </c>
      <c r="B77" s="403">
        <v>29.298599999999997</v>
      </c>
      <c r="C77" s="404">
        <v>32.597999999999999</v>
      </c>
      <c r="D77" s="404">
        <v>61.896599999999999</v>
      </c>
      <c r="E77" s="404">
        <v>294.85199999999998</v>
      </c>
      <c r="F77" s="211">
        <v>34.591300000000004</v>
      </c>
      <c r="G77" s="211">
        <v>27.5991</v>
      </c>
      <c r="H77" s="211">
        <v>62.190400000000004</v>
      </c>
      <c r="I77" s="211">
        <v>239.28299999999999</v>
      </c>
      <c r="J77" s="407">
        <v>10.2098</v>
      </c>
      <c r="K77" s="407">
        <v>13.966100000000001</v>
      </c>
      <c r="L77" s="407">
        <v>24.175900000000002</v>
      </c>
      <c r="M77" s="408">
        <v>77.489000000000004</v>
      </c>
      <c r="N77" s="218">
        <v>9.9367140124537059</v>
      </c>
      <c r="O77" s="418">
        <v>11.055716088071303</v>
      </c>
      <c r="P77" s="418">
        <v>20.992430100525009</v>
      </c>
      <c r="Q77" s="419">
        <v>14.456229652754272</v>
      </c>
      <c r="R77" s="419">
        <v>11.534083073181129</v>
      </c>
      <c r="S77" s="419">
        <v>25.9903127259354</v>
      </c>
      <c r="T77" s="418">
        <v>13.175805598213939</v>
      </c>
      <c r="U77" s="418">
        <v>18.023332343945594</v>
      </c>
      <c r="V77" s="420">
        <v>31.199137942159531</v>
      </c>
    </row>
    <row r="78" spans="1:22" x14ac:dyDescent="0.35">
      <c r="A78" s="78" t="s">
        <v>313</v>
      </c>
      <c r="B78" s="403">
        <v>10.406000000000001</v>
      </c>
      <c r="C78" s="404">
        <v>10.712</v>
      </c>
      <c r="D78" s="404">
        <v>21.117999999999999</v>
      </c>
      <c r="E78" s="404">
        <v>72.290999999999997</v>
      </c>
      <c r="F78" s="211">
        <v>9.33</v>
      </c>
      <c r="G78" s="211">
        <v>9.0340000000000007</v>
      </c>
      <c r="H78" s="211">
        <v>18.364000000000001</v>
      </c>
      <c r="I78" s="211">
        <v>56.58</v>
      </c>
      <c r="J78" s="407">
        <v>2.8010000000000002</v>
      </c>
      <c r="K78" s="407">
        <v>2.923</v>
      </c>
      <c r="L78" s="407">
        <v>5.7240000000000002</v>
      </c>
      <c r="M78" s="409">
        <v>15.148</v>
      </c>
      <c r="N78" s="417">
        <v>14.394599604376754</v>
      </c>
      <c r="O78" s="418">
        <v>14.817888810502</v>
      </c>
      <c r="P78" s="418">
        <v>29.212488414878752</v>
      </c>
      <c r="Q78" s="419">
        <v>16.489925768822907</v>
      </c>
      <c r="R78" s="419">
        <v>15.966772711205373</v>
      </c>
      <c r="S78" s="419">
        <v>32.45669848002828</v>
      </c>
      <c r="T78" s="418">
        <v>18.490889886453658</v>
      </c>
      <c r="U78" s="418">
        <v>19.296276736202799</v>
      </c>
      <c r="V78" s="420">
        <v>37.787166622656457</v>
      </c>
    </row>
    <row r="79" spans="1:22" x14ac:dyDescent="0.35">
      <c r="A79" s="78" t="s">
        <v>314</v>
      </c>
      <c r="B79" s="403">
        <v>39.4602</v>
      </c>
      <c r="C79" s="404">
        <v>36.180399999999999</v>
      </c>
      <c r="D79" s="404">
        <v>75.640600000000006</v>
      </c>
      <c r="E79" s="404">
        <v>263.15800000000002</v>
      </c>
      <c r="F79" s="211">
        <v>33.722300000000004</v>
      </c>
      <c r="G79" s="211">
        <v>37.827800000000003</v>
      </c>
      <c r="H79" s="211">
        <v>71.5501</v>
      </c>
      <c r="I79" s="211">
        <v>194.7</v>
      </c>
      <c r="J79" s="407">
        <v>8.0945699999999992</v>
      </c>
      <c r="K79" s="407">
        <v>15.0731</v>
      </c>
      <c r="L79" s="407">
        <v>23.167669999999998</v>
      </c>
      <c r="M79" s="409">
        <v>50.3932</v>
      </c>
      <c r="N79" s="417">
        <v>14.994870002051998</v>
      </c>
      <c r="O79" s="418">
        <v>13.7485465005814</v>
      </c>
      <c r="P79" s="418">
        <v>28.743416502633401</v>
      </c>
      <c r="Q79" s="419">
        <v>17.320133538777608</v>
      </c>
      <c r="R79" s="419">
        <v>19.428762198253725</v>
      </c>
      <c r="S79" s="419">
        <v>36.748895737031333</v>
      </c>
      <c r="T79" s="418">
        <v>16.062821968043309</v>
      </c>
      <c r="U79" s="418">
        <v>29.910980052864279</v>
      </c>
      <c r="V79" s="420">
        <v>45.973802020907584</v>
      </c>
    </row>
    <row r="80" spans="1:22" x14ac:dyDescent="0.35">
      <c r="A80" s="78" t="s">
        <v>315</v>
      </c>
      <c r="B80" s="403">
        <v>32.403400000000005</v>
      </c>
      <c r="C80" s="404">
        <v>32.524299999999997</v>
      </c>
      <c r="D80" s="404">
        <v>64.927700000000002</v>
      </c>
      <c r="E80" s="404">
        <v>208.16399999999999</v>
      </c>
      <c r="F80" s="211">
        <v>29.257999999999999</v>
      </c>
      <c r="G80" s="211">
        <v>22.376300000000001</v>
      </c>
      <c r="H80" s="211">
        <v>51.634300000000003</v>
      </c>
      <c r="I80" s="211">
        <v>143.60499999999999</v>
      </c>
      <c r="J80" s="407">
        <v>9.5549099999999996</v>
      </c>
      <c r="K80" s="407">
        <v>10.7446</v>
      </c>
      <c r="L80" s="407">
        <v>20.299510000000001</v>
      </c>
      <c r="M80" s="409">
        <v>43.999300000000005</v>
      </c>
      <c r="N80" s="417">
        <v>15.566284275859418</v>
      </c>
      <c r="O80" s="418">
        <v>15.624363482638689</v>
      </c>
      <c r="P80" s="418">
        <v>31.190647758498109</v>
      </c>
      <c r="Q80" s="419">
        <v>20.373942411475923</v>
      </c>
      <c r="R80" s="419">
        <v>15.581839072455695</v>
      </c>
      <c r="S80" s="419">
        <v>35.955781483931617</v>
      </c>
      <c r="T80" s="418">
        <v>21.716050028068626</v>
      </c>
      <c r="U80" s="418">
        <v>24.419933953494713</v>
      </c>
      <c r="V80" s="420">
        <v>46.135983981563342</v>
      </c>
    </row>
    <row r="81" spans="1:22" x14ac:dyDescent="0.35">
      <c r="A81" s="78" t="s">
        <v>316</v>
      </c>
      <c r="B81" s="403">
        <v>19.786999999999999</v>
      </c>
      <c r="C81" s="404">
        <v>20.4055</v>
      </c>
      <c r="D81" s="404">
        <v>40.192500000000003</v>
      </c>
      <c r="E81" s="404">
        <v>159.26900000000001</v>
      </c>
      <c r="F81" s="211">
        <v>14.7841</v>
      </c>
      <c r="G81" s="211">
        <v>13.528499999999999</v>
      </c>
      <c r="H81" s="211">
        <v>28.3126</v>
      </c>
      <c r="I81" s="211">
        <v>85.006399999999999</v>
      </c>
      <c r="J81" s="407">
        <v>4.62568</v>
      </c>
      <c r="K81" s="407">
        <v>5.76349</v>
      </c>
      <c r="L81" s="407">
        <v>10.38917</v>
      </c>
      <c r="M81" s="409">
        <v>26.915900000000001</v>
      </c>
      <c r="N81" s="417">
        <v>12.423635484620359</v>
      </c>
      <c r="O81" s="418">
        <v>12.81197219797952</v>
      </c>
      <c r="P81" s="418">
        <v>25.235607682599877</v>
      </c>
      <c r="Q81" s="419">
        <v>17.391749327109491</v>
      </c>
      <c r="R81" s="419">
        <v>15.914684070846432</v>
      </c>
      <c r="S81" s="419">
        <v>33.306433397955921</v>
      </c>
      <c r="T81" s="418">
        <v>17.185678353686853</v>
      </c>
      <c r="U81" s="418">
        <v>21.412956653873731</v>
      </c>
      <c r="V81" s="420">
        <v>38.598635007560581</v>
      </c>
    </row>
    <row r="82" spans="1:22" x14ac:dyDescent="0.35">
      <c r="A82" s="78" t="s">
        <v>317</v>
      </c>
      <c r="B82" s="403">
        <v>20.5534</v>
      </c>
      <c r="C82" s="404">
        <v>20.101099999999999</v>
      </c>
      <c r="D82" s="404">
        <v>40.654499999999999</v>
      </c>
      <c r="E82" s="404">
        <v>148.07300000000001</v>
      </c>
      <c r="F82" s="211">
        <v>16.987599999999997</v>
      </c>
      <c r="G82" s="211">
        <v>16.627599999999997</v>
      </c>
      <c r="H82" s="211">
        <v>33.615199999999994</v>
      </c>
      <c r="I82" s="211">
        <v>110.396</v>
      </c>
      <c r="J82" s="407">
        <v>5.4443100000000006</v>
      </c>
      <c r="K82" s="407">
        <v>5.9625399999999997</v>
      </c>
      <c r="L82" s="407">
        <v>11.40685</v>
      </c>
      <c r="M82" s="409">
        <v>31.005200000000002</v>
      </c>
      <c r="N82" s="417">
        <v>13.88058592721158</v>
      </c>
      <c r="O82" s="418">
        <v>13.575128483923468</v>
      </c>
      <c r="P82" s="418">
        <v>27.455714411135048</v>
      </c>
      <c r="Q82" s="419">
        <v>15.387876372332329</v>
      </c>
      <c r="R82" s="419">
        <v>15.061777600637702</v>
      </c>
      <c r="S82" s="419">
        <v>30.44965397297003</v>
      </c>
      <c r="T82" s="418">
        <v>17.559344884083959</v>
      </c>
      <c r="U82" s="418">
        <v>19.230774192716058</v>
      </c>
      <c r="V82" s="420">
        <v>36.790119076800018</v>
      </c>
    </row>
    <row r="83" spans="1:22" x14ac:dyDescent="0.35">
      <c r="A83" s="78" t="s">
        <v>318</v>
      </c>
      <c r="B83" s="403">
        <v>72.692999999999998</v>
      </c>
      <c r="C83" s="404">
        <v>73.2</v>
      </c>
      <c r="D83" s="404">
        <v>145.893</v>
      </c>
      <c r="E83" s="404">
        <v>419.85199999999998</v>
      </c>
      <c r="F83" s="211">
        <v>49.423000000000002</v>
      </c>
      <c r="G83" s="211">
        <v>60.798999999999999</v>
      </c>
      <c r="H83" s="211">
        <v>110.22199999999999</v>
      </c>
      <c r="I83" s="211">
        <v>277.18200000000002</v>
      </c>
      <c r="J83" s="407">
        <v>12.244</v>
      </c>
      <c r="K83" s="407">
        <v>18.817</v>
      </c>
      <c r="L83" s="407">
        <v>31.061</v>
      </c>
      <c r="M83" s="409">
        <v>73.753</v>
      </c>
      <c r="N83" s="417">
        <v>17.313958251955452</v>
      </c>
      <c r="O83" s="418">
        <v>17.434715090079361</v>
      </c>
      <c r="P83" s="418">
        <v>34.748673342034813</v>
      </c>
      <c r="Q83" s="419">
        <v>17.830522905527776</v>
      </c>
      <c r="R83" s="419">
        <v>21.934685513489331</v>
      </c>
      <c r="S83" s="419">
        <v>39.765208419017107</v>
      </c>
      <c r="T83" s="418">
        <v>16.601358588803166</v>
      </c>
      <c r="U83" s="418">
        <v>25.513538432334954</v>
      </c>
      <c r="V83" s="420">
        <v>42.11489702113812</v>
      </c>
    </row>
    <row r="84" spans="1:22" x14ac:dyDescent="0.35">
      <c r="A84" s="78" t="s">
        <v>319</v>
      </c>
      <c r="B84" s="403">
        <v>14.4924</v>
      </c>
      <c r="C84" s="404">
        <v>16.920500000000001</v>
      </c>
      <c r="D84" s="404">
        <v>31.4129</v>
      </c>
      <c r="E84" s="404">
        <v>134.00800000000001</v>
      </c>
      <c r="F84" s="211">
        <v>14.3028</v>
      </c>
      <c r="G84" s="211">
        <v>13.910200000000001</v>
      </c>
      <c r="H84" s="211">
        <v>28.213000000000001</v>
      </c>
      <c r="I84" s="211">
        <v>101.991</v>
      </c>
      <c r="J84" s="407">
        <v>4.4712299999999994</v>
      </c>
      <c r="K84" s="407">
        <v>6.3146899999999997</v>
      </c>
      <c r="L84" s="407">
        <v>10.785919999999999</v>
      </c>
      <c r="M84" s="409">
        <v>30.7621</v>
      </c>
      <c r="N84" s="417">
        <v>10.814578234135276</v>
      </c>
      <c r="O84" s="418">
        <v>12.626484985970986</v>
      </c>
      <c r="P84" s="418">
        <v>23.441063220106262</v>
      </c>
      <c r="Q84" s="419">
        <v>14.023590316792658</v>
      </c>
      <c r="R84" s="419">
        <v>13.638654391073722</v>
      </c>
      <c r="S84" s="419">
        <v>27.662244707866382</v>
      </c>
      <c r="T84" s="418">
        <v>14.534865955185113</v>
      </c>
      <c r="U84" s="418">
        <v>20.527499748066614</v>
      </c>
      <c r="V84" s="420">
        <v>35.062365703251722</v>
      </c>
    </row>
    <row r="85" spans="1:22" x14ac:dyDescent="0.35">
      <c r="A85" s="78" t="s">
        <v>320</v>
      </c>
      <c r="B85" s="403">
        <v>40.436</v>
      </c>
      <c r="C85" s="404">
        <v>37.58</v>
      </c>
      <c r="D85" s="404">
        <v>78.016000000000005</v>
      </c>
      <c r="E85" s="404">
        <v>245.78899999999999</v>
      </c>
      <c r="F85" s="211">
        <v>31.858000000000001</v>
      </c>
      <c r="G85" s="211">
        <v>34.686999999999998</v>
      </c>
      <c r="H85" s="211">
        <v>66.545000000000002</v>
      </c>
      <c r="I85" s="211">
        <v>177.13</v>
      </c>
      <c r="J85" s="407">
        <v>9.7059999999999995</v>
      </c>
      <c r="K85" s="407">
        <v>14.148</v>
      </c>
      <c r="L85" s="407">
        <v>23.853999999999999</v>
      </c>
      <c r="M85" s="409">
        <v>55.28</v>
      </c>
      <c r="N85" s="417">
        <v>16.451509221323981</v>
      </c>
      <c r="O85" s="418">
        <v>15.289536960563735</v>
      </c>
      <c r="P85" s="418">
        <v>31.741046181887718</v>
      </c>
      <c r="Q85" s="419">
        <v>17.985660249534241</v>
      </c>
      <c r="R85" s="419">
        <v>19.582792299441088</v>
      </c>
      <c r="S85" s="419">
        <v>37.56845254897533</v>
      </c>
      <c r="T85" s="418">
        <v>17.557887120115776</v>
      </c>
      <c r="U85" s="418">
        <v>25.593342981186687</v>
      </c>
      <c r="V85" s="420">
        <v>43.15123010130246</v>
      </c>
    </row>
    <row r="86" spans="1:22" x14ac:dyDescent="0.35">
      <c r="A86" s="78" t="s">
        <v>321</v>
      </c>
      <c r="B86" s="403">
        <v>35.615900000000003</v>
      </c>
      <c r="C86" s="404">
        <v>38.526000000000003</v>
      </c>
      <c r="D86" s="404">
        <v>74.141899999999993</v>
      </c>
      <c r="E86" s="404">
        <v>332.488</v>
      </c>
      <c r="F86" s="211">
        <v>35.734699999999997</v>
      </c>
      <c r="G86" s="211">
        <v>32.114699999999999</v>
      </c>
      <c r="H86" s="211">
        <v>67.849399999999989</v>
      </c>
      <c r="I86" s="211">
        <v>239.42099999999999</v>
      </c>
      <c r="J86" s="407">
        <v>10.235899999999999</v>
      </c>
      <c r="K86" s="407">
        <v>12.440100000000001</v>
      </c>
      <c r="L86" s="407">
        <v>22.675999999999998</v>
      </c>
      <c r="M86" s="409">
        <v>74.922800000000009</v>
      </c>
      <c r="N86" s="417">
        <v>10.711935468347729</v>
      </c>
      <c r="O86" s="418">
        <v>11.587185101417194</v>
      </c>
      <c r="P86" s="418">
        <v>22.29912056976492</v>
      </c>
      <c r="Q86" s="419">
        <v>14.925466020106839</v>
      </c>
      <c r="R86" s="419">
        <v>13.413485032641248</v>
      </c>
      <c r="S86" s="419">
        <v>28.338951052748083</v>
      </c>
      <c r="T86" s="418">
        <v>13.661929345940088</v>
      </c>
      <c r="U86" s="418">
        <v>16.603890938405932</v>
      </c>
      <c r="V86" s="420">
        <v>30.26582028434602</v>
      </c>
    </row>
    <row r="87" spans="1:22" x14ac:dyDescent="0.35">
      <c r="A87" s="78" t="s">
        <v>322</v>
      </c>
      <c r="B87" s="403">
        <v>14.494</v>
      </c>
      <c r="C87" s="404">
        <v>10.112299999999999</v>
      </c>
      <c r="D87" s="404">
        <v>24.606300000000001</v>
      </c>
      <c r="E87" s="404">
        <v>108.271</v>
      </c>
      <c r="F87" s="211">
        <v>9.4540400000000009</v>
      </c>
      <c r="G87" s="211">
        <v>10.7697</v>
      </c>
      <c r="H87" s="211">
        <v>20.223740000000003</v>
      </c>
      <c r="I87" s="211">
        <v>68.014499999999998</v>
      </c>
      <c r="J87" s="407">
        <v>3.7007699999999999</v>
      </c>
      <c r="K87" s="407">
        <v>2.3890500000000001</v>
      </c>
      <c r="L87" s="407">
        <v>6.0898199999999996</v>
      </c>
      <c r="M87" s="408">
        <v>18.246500000000001</v>
      </c>
      <c r="N87" s="218">
        <v>13.386779470033527</v>
      </c>
      <c r="O87" s="418">
        <v>9.3398047491941512</v>
      </c>
      <c r="P87" s="418">
        <v>22.726584219227679</v>
      </c>
      <c r="Q87" s="419">
        <v>13.900036021730662</v>
      </c>
      <c r="R87" s="419">
        <v>15.834417660939947</v>
      </c>
      <c r="S87" s="419">
        <v>29.734453682670612</v>
      </c>
      <c r="T87" s="418">
        <v>20.282081495081247</v>
      </c>
      <c r="U87" s="418">
        <v>13.093195955388707</v>
      </c>
      <c r="V87" s="420">
        <v>33.375277450469952</v>
      </c>
    </row>
    <row r="88" spans="1:22" x14ac:dyDescent="0.35">
      <c r="A88" s="78" t="s">
        <v>323</v>
      </c>
      <c r="B88" s="403">
        <v>34.395600000000002</v>
      </c>
      <c r="C88" s="404">
        <v>30.523900000000001</v>
      </c>
      <c r="D88" s="404">
        <v>64.919499999999999</v>
      </c>
      <c r="E88" s="404">
        <v>244.762</v>
      </c>
      <c r="F88" s="211">
        <v>27.6935</v>
      </c>
      <c r="G88" s="211">
        <v>23.614799999999999</v>
      </c>
      <c r="H88" s="211">
        <v>51.308300000000003</v>
      </c>
      <c r="I88" s="211">
        <v>172.065</v>
      </c>
      <c r="J88" s="407">
        <v>5.9336599999999997</v>
      </c>
      <c r="K88" s="407">
        <v>7.9347099999999999</v>
      </c>
      <c r="L88" s="407">
        <v>13.868369999999999</v>
      </c>
      <c r="M88" s="409">
        <v>43.652200000000001</v>
      </c>
      <c r="N88" s="417">
        <v>14.052671574835964</v>
      </c>
      <c r="O88" s="418">
        <v>12.470849233132594</v>
      </c>
      <c r="P88" s="418">
        <v>26.523520807968556</v>
      </c>
      <c r="Q88" s="419">
        <v>16.094789759683842</v>
      </c>
      <c r="R88" s="419">
        <v>13.724348356725656</v>
      </c>
      <c r="S88" s="419">
        <v>29.819138116409498</v>
      </c>
      <c r="T88" s="418">
        <v>13.593037693403771</v>
      </c>
      <c r="U88" s="418">
        <v>18.177113639175118</v>
      </c>
      <c r="V88" s="420">
        <v>31.770151332578887</v>
      </c>
    </row>
    <row r="89" spans="1:22" x14ac:dyDescent="0.35">
      <c r="A89" s="78" t="s">
        <v>324</v>
      </c>
      <c r="B89" s="403">
        <v>59.115000000000002</v>
      </c>
      <c r="C89" s="404">
        <v>64.313000000000002</v>
      </c>
      <c r="D89" s="404">
        <v>123.428</v>
      </c>
      <c r="E89" s="404">
        <v>309.91000000000003</v>
      </c>
      <c r="F89" s="211">
        <v>42.411999999999999</v>
      </c>
      <c r="G89" s="211">
        <v>48.14</v>
      </c>
      <c r="H89" s="211">
        <v>90.552000000000007</v>
      </c>
      <c r="I89" s="211">
        <v>215.23099999999999</v>
      </c>
      <c r="J89" s="407">
        <v>12.494999999999999</v>
      </c>
      <c r="K89" s="407">
        <v>15.914</v>
      </c>
      <c r="L89" s="407">
        <v>28.408999999999999</v>
      </c>
      <c r="M89" s="409">
        <v>64.861999999999995</v>
      </c>
      <c r="N89" s="417">
        <v>19.074892710787001</v>
      </c>
      <c r="O89" s="418">
        <v>20.752153851118067</v>
      </c>
      <c r="P89" s="418">
        <v>39.827046561905071</v>
      </c>
      <c r="Q89" s="419">
        <v>19.70533984416743</v>
      </c>
      <c r="R89" s="419">
        <v>22.366666511794303</v>
      </c>
      <c r="S89" s="419">
        <v>42.072006355961733</v>
      </c>
      <c r="T89" s="418">
        <v>19.263975825598965</v>
      </c>
      <c r="U89" s="418">
        <v>24.535166969874503</v>
      </c>
      <c r="V89" s="420">
        <v>43.799142795473465</v>
      </c>
    </row>
    <row r="90" spans="1:22" x14ac:dyDescent="0.35">
      <c r="A90" s="78" t="s">
        <v>325</v>
      </c>
      <c r="B90" s="403">
        <v>88.631</v>
      </c>
      <c r="C90" s="404">
        <v>86.804000000000002</v>
      </c>
      <c r="D90" s="404">
        <v>175.435</v>
      </c>
      <c r="E90" s="404">
        <v>483.78399999999999</v>
      </c>
      <c r="F90" s="211">
        <v>63.222000000000001</v>
      </c>
      <c r="G90" s="211">
        <v>75.44</v>
      </c>
      <c r="H90" s="211">
        <v>138.66200000000001</v>
      </c>
      <c r="I90" s="211">
        <v>336.05399999999997</v>
      </c>
      <c r="J90" s="407">
        <v>19.573</v>
      </c>
      <c r="K90" s="407">
        <v>27.664000000000001</v>
      </c>
      <c r="L90" s="407">
        <v>47.237000000000002</v>
      </c>
      <c r="M90" s="409">
        <v>106.792</v>
      </c>
      <c r="N90" s="417">
        <v>18.320366113802855</v>
      </c>
      <c r="O90" s="418">
        <v>17.942718237891292</v>
      </c>
      <c r="P90" s="418">
        <v>36.263084351694147</v>
      </c>
      <c r="Q90" s="419">
        <v>18.813047903015587</v>
      </c>
      <c r="R90" s="419">
        <v>22.448773113844798</v>
      </c>
      <c r="S90" s="419">
        <v>41.261821016860388</v>
      </c>
      <c r="T90" s="418">
        <v>18.328151921492246</v>
      </c>
      <c r="U90" s="418">
        <v>25.904562139486103</v>
      </c>
      <c r="V90" s="420">
        <v>44.232714060978353</v>
      </c>
    </row>
    <row r="91" spans="1:22" x14ac:dyDescent="0.35">
      <c r="A91" s="78" t="s">
        <v>326</v>
      </c>
      <c r="B91" s="403">
        <v>31.5931</v>
      </c>
      <c r="C91" s="404">
        <v>26.7179</v>
      </c>
      <c r="D91" s="404">
        <v>58.311</v>
      </c>
      <c r="E91" s="404">
        <v>185.733</v>
      </c>
      <c r="F91" s="211">
        <v>18.5657</v>
      </c>
      <c r="G91" s="211">
        <v>24.892400000000002</v>
      </c>
      <c r="H91" s="211">
        <v>43.458100000000009</v>
      </c>
      <c r="I91" s="211">
        <v>112.123</v>
      </c>
      <c r="J91" s="407">
        <v>5.16784</v>
      </c>
      <c r="K91" s="407">
        <v>10.6059</v>
      </c>
      <c r="L91" s="407">
        <v>15.77374</v>
      </c>
      <c r="M91" s="409">
        <v>37.079599999999999</v>
      </c>
      <c r="N91" s="417">
        <v>17.009955150673278</v>
      </c>
      <c r="O91" s="418">
        <v>14.385111961794619</v>
      </c>
      <c r="P91" s="418">
        <v>31.395067112467899</v>
      </c>
      <c r="Q91" s="419">
        <v>16.558333259010194</v>
      </c>
      <c r="R91" s="419">
        <v>22.200975714171044</v>
      </c>
      <c r="S91" s="419">
        <v>38.759308973181248</v>
      </c>
      <c r="T91" s="418">
        <v>13.937151425581723</v>
      </c>
      <c r="U91" s="418">
        <v>28.603059364178687</v>
      </c>
      <c r="V91" s="420">
        <v>42.540210789760408</v>
      </c>
    </row>
    <row r="92" spans="1:22" x14ac:dyDescent="0.35">
      <c r="A92" s="78" t="s">
        <v>327</v>
      </c>
      <c r="B92" s="403">
        <v>7.2133799999999999</v>
      </c>
      <c r="C92" s="404">
        <v>5.7233900000000002</v>
      </c>
      <c r="D92" s="404">
        <v>12.936770000000001</v>
      </c>
      <c r="E92" s="404">
        <v>70.035699999999991</v>
      </c>
      <c r="F92" s="211">
        <v>8.3167800000000014</v>
      </c>
      <c r="G92" s="211">
        <v>7.1138399999999997</v>
      </c>
      <c r="H92" s="211">
        <v>15.430620000000001</v>
      </c>
      <c r="I92" s="211">
        <v>54.183500000000002</v>
      </c>
      <c r="J92" s="407">
        <v>2.67923</v>
      </c>
      <c r="K92" s="407">
        <v>3.7393899999999998</v>
      </c>
      <c r="L92" s="407">
        <v>6.4186199999999998</v>
      </c>
      <c r="M92" s="409">
        <v>17.372199999999999</v>
      </c>
      <c r="N92" s="417">
        <v>10.299575787776806</v>
      </c>
      <c r="O92" s="418">
        <v>8.1721036557070175</v>
      </c>
      <c r="P92" s="418">
        <v>18.471679443483826</v>
      </c>
      <c r="Q92" s="419">
        <v>15.34928529903015</v>
      </c>
      <c r="R92" s="419">
        <v>13.129162937056485</v>
      </c>
      <c r="S92" s="419">
        <v>28.478448236086631</v>
      </c>
      <c r="T92" s="418">
        <v>15.422514131773752</v>
      </c>
      <c r="U92" s="418">
        <v>21.525137863943542</v>
      </c>
      <c r="V92" s="420">
        <v>36.947651995717294</v>
      </c>
    </row>
    <row r="93" spans="1:22" x14ac:dyDescent="0.35">
      <c r="A93" s="78" t="s">
        <v>328</v>
      </c>
      <c r="B93" s="403">
        <v>63.386000000000003</v>
      </c>
      <c r="C93" s="404">
        <v>65.549000000000007</v>
      </c>
      <c r="D93" s="404">
        <v>128.935</v>
      </c>
      <c r="E93" s="404">
        <v>417.51100000000002</v>
      </c>
      <c r="F93" s="211">
        <v>48.448</v>
      </c>
      <c r="G93" s="211">
        <v>49.604999999999997</v>
      </c>
      <c r="H93" s="211">
        <v>98.052999999999997</v>
      </c>
      <c r="I93" s="211">
        <v>263.822</v>
      </c>
      <c r="J93" s="407">
        <v>12.465</v>
      </c>
      <c r="K93" s="407">
        <v>17.172000000000001</v>
      </c>
      <c r="L93" s="407">
        <v>29.637</v>
      </c>
      <c r="M93" s="409">
        <v>66.596000000000004</v>
      </c>
      <c r="N93" s="417">
        <v>15.181875447592997</v>
      </c>
      <c r="O93" s="418">
        <v>15.699945630175014</v>
      </c>
      <c r="P93" s="418">
        <v>30.881821077768009</v>
      </c>
      <c r="Q93" s="419">
        <v>18.363896869859222</v>
      </c>
      <c r="R93" s="419">
        <v>18.802450136834683</v>
      </c>
      <c r="S93" s="419">
        <v>37.166347006693904</v>
      </c>
      <c r="T93" s="418">
        <v>18.717340380803652</v>
      </c>
      <c r="U93" s="418">
        <v>25.785332452399544</v>
      </c>
      <c r="V93" s="420">
        <v>44.502672833203192</v>
      </c>
    </row>
    <row r="94" spans="1:22" x14ac:dyDescent="0.35">
      <c r="A94" s="78" t="s">
        <v>329</v>
      </c>
      <c r="B94" s="403">
        <v>9.2405799999999996</v>
      </c>
      <c r="C94" s="404">
        <v>7.5441499999999992</v>
      </c>
      <c r="D94" s="404">
        <v>16.78473</v>
      </c>
      <c r="E94" s="404">
        <v>64.522800000000004</v>
      </c>
      <c r="F94" s="211">
        <v>7.2111299999999998</v>
      </c>
      <c r="G94" s="211">
        <v>7.35832</v>
      </c>
      <c r="H94" s="211">
        <v>14.569450000000002</v>
      </c>
      <c r="I94" s="211">
        <v>52.287199999999999</v>
      </c>
      <c r="J94" s="407">
        <v>2.4815700000000001</v>
      </c>
      <c r="K94" s="407">
        <v>3.6301000000000001</v>
      </c>
      <c r="L94" s="407">
        <v>6.1116700000000002</v>
      </c>
      <c r="M94" s="408">
        <v>14.578100000000001</v>
      </c>
      <c r="N94" s="218">
        <v>14.321418165361701</v>
      </c>
      <c r="O94" s="418">
        <v>11.692223524087609</v>
      </c>
      <c r="P94" s="418">
        <v>26.013641689449308</v>
      </c>
      <c r="Q94" s="419">
        <v>13.791386802123656</v>
      </c>
      <c r="R94" s="419">
        <v>14.072889732095046</v>
      </c>
      <c r="S94" s="419">
        <v>27.8642765342187</v>
      </c>
      <c r="T94" s="418">
        <v>17.022588677536856</v>
      </c>
      <c r="U94" s="418">
        <v>24.901050205445152</v>
      </c>
      <c r="V94" s="420">
        <v>41.923638882982004</v>
      </c>
    </row>
    <row r="95" spans="1:22" x14ac:dyDescent="0.35">
      <c r="A95" s="78" t="s">
        <v>330</v>
      </c>
      <c r="B95" s="403">
        <v>11.904</v>
      </c>
      <c r="C95" s="404">
        <v>12.383299999999998</v>
      </c>
      <c r="D95" s="404">
        <v>24.287299999999998</v>
      </c>
      <c r="E95" s="404">
        <v>75.704100000000011</v>
      </c>
      <c r="F95" s="211">
        <v>9.822280000000001</v>
      </c>
      <c r="G95" s="211">
        <v>10.031799999999999</v>
      </c>
      <c r="H95" s="211">
        <v>19.854080000000003</v>
      </c>
      <c r="I95" s="211">
        <v>55.004199999999997</v>
      </c>
      <c r="J95" s="407">
        <v>3.9022700000000001</v>
      </c>
      <c r="K95" s="407">
        <v>3.6049000000000002</v>
      </c>
      <c r="L95" s="407">
        <v>7.5071700000000003</v>
      </c>
      <c r="M95" s="408">
        <v>16.4694</v>
      </c>
      <c r="N95" s="218">
        <v>15.724379525019119</v>
      </c>
      <c r="O95" s="418">
        <v>16.357502433817981</v>
      </c>
      <c r="P95" s="418">
        <v>32.081881958837101</v>
      </c>
      <c r="Q95" s="419">
        <v>17.857327258645707</v>
      </c>
      <c r="R95" s="419">
        <v>18.238243625032268</v>
      </c>
      <c r="S95" s="419">
        <v>36.095570883677979</v>
      </c>
      <c r="T95" s="418">
        <v>23.694062928825577</v>
      </c>
      <c r="U95" s="418">
        <v>21.888471954048111</v>
      </c>
      <c r="V95" s="420">
        <v>45.582534882873688</v>
      </c>
    </row>
    <row r="96" spans="1:22" x14ac:dyDescent="0.35">
      <c r="A96" s="78" t="s">
        <v>331</v>
      </c>
      <c r="B96" s="403">
        <v>11.737</v>
      </c>
      <c r="C96" s="404">
        <v>10.081</v>
      </c>
      <c r="D96" s="404">
        <v>21.818000000000001</v>
      </c>
      <c r="E96" s="404">
        <v>66.543000000000006</v>
      </c>
      <c r="F96" s="211">
        <v>7.2220000000000004</v>
      </c>
      <c r="G96" s="211">
        <v>8.7469999999999999</v>
      </c>
      <c r="H96" s="211">
        <v>15.968999999999999</v>
      </c>
      <c r="I96" s="211">
        <v>45.957999999999998</v>
      </c>
      <c r="J96" s="407">
        <v>1.9430000000000001</v>
      </c>
      <c r="K96" s="407">
        <v>3.181</v>
      </c>
      <c r="L96" s="407">
        <v>5.1239999999999997</v>
      </c>
      <c r="M96" s="408">
        <v>12.234999999999999</v>
      </c>
      <c r="N96" s="218">
        <v>17.638218896052177</v>
      </c>
      <c r="O96" s="418">
        <v>15.149602512660985</v>
      </c>
      <c r="P96" s="418">
        <v>32.787821408713164</v>
      </c>
      <c r="Q96" s="419">
        <v>15.714347882849559</v>
      </c>
      <c r="R96" s="419">
        <v>19.032594978023411</v>
      </c>
      <c r="S96" s="419">
        <v>34.74694286087297</v>
      </c>
      <c r="T96" s="418">
        <v>15.880670208418472</v>
      </c>
      <c r="U96" s="418">
        <v>25.9991826726604</v>
      </c>
      <c r="V96" s="420">
        <v>41.879852881078875</v>
      </c>
    </row>
    <row r="97" spans="1:22" x14ac:dyDescent="0.35">
      <c r="A97" s="78" t="s">
        <v>332</v>
      </c>
      <c r="B97" s="403">
        <v>7.6262799999999995</v>
      </c>
      <c r="C97" s="404">
        <v>10.8323</v>
      </c>
      <c r="D97" s="404">
        <v>18.458579999999998</v>
      </c>
      <c r="E97" s="404">
        <v>80.634600000000006</v>
      </c>
      <c r="F97" s="211">
        <v>8.049100000000001</v>
      </c>
      <c r="G97" s="211">
        <v>8.851090000000001</v>
      </c>
      <c r="H97" s="211">
        <v>16.900190000000002</v>
      </c>
      <c r="I97" s="211">
        <v>61.067699999999995</v>
      </c>
      <c r="J97" s="407">
        <v>3.25169</v>
      </c>
      <c r="K97" s="407">
        <v>2.9082399999999997</v>
      </c>
      <c r="L97" s="407">
        <v>6.1599300000000001</v>
      </c>
      <c r="M97" s="409">
        <v>16.540299999999998</v>
      </c>
      <c r="N97" s="417">
        <v>9.4578257968663575</v>
      </c>
      <c r="O97" s="418">
        <v>13.433811291926789</v>
      </c>
      <c r="P97" s="418">
        <v>22.891637088793143</v>
      </c>
      <c r="Q97" s="419">
        <v>13.180617576885981</v>
      </c>
      <c r="R97" s="419">
        <v>14.493897756096922</v>
      </c>
      <c r="S97" s="419">
        <v>27.674515332982907</v>
      </c>
      <c r="T97" s="418">
        <v>19.659196024255909</v>
      </c>
      <c r="U97" s="418">
        <v>17.582752428916042</v>
      </c>
      <c r="V97" s="420">
        <v>37.24194845317195</v>
      </c>
    </row>
    <row r="98" spans="1:22" x14ac:dyDescent="0.35">
      <c r="A98" s="78" t="s">
        <v>333</v>
      </c>
      <c r="B98" s="403">
        <v>53.220999999999997</v>
      </c>
      <c r="C98" s="404">
        <v>60.908999999999999</v>
      </c>
      <c r="D98" s="404">
        <v>114.13</v>
      </c>
      <c r="E98" s="404">
        <v>374.411</v>
      </c>
      <c r="F98" s="211">
        <v>49.710999999999999</v>
      </c>
      <c r="G98" s="211">
        <v>55.128999999999998</v>
      </c>
      <c r="H98" s="211">
        <v>104.84</v>
      </c>
      <c r="I98" s="211">
        <v>306.20400000000001</v>
      </c>
      <c r="J98" s="407">
        <v>14.526999999999999</v>
      </c>
      <c r="K98" s="407">
        <v>20.164999999999999</v>
      </c>
      <c r="L98" s="407">
        <v>34.692</v>
      </c>
      <c r="M98" s="409">
        <v>88.594999999999999</v>
      </c>
      <c r="N98" s="417">
        <v>14.214593054157064</v>
      </c>
      <c r="O98" s="418">
        <v>16.267951529201866</v>
      </c>
      <c r="P98" s="418">
        <v>30.48254458335893</v>
      </c>
      <c r="Q98" s="419">
        <v>16.234601768755471</v>
      </c>
      <c r="R98" s="419">
        <v>18.004010398296561</v>
      </c>
      <c r="S98" s="419">
        <v>34.238612167052032</v>
      </c>
      <c r="T98" s="418">
        <v>16.397087871776058</v>
      </c>
      <c r="U98" s="418">
        <v>22.76087815339466</v>
      </c>
      <c r="V98" s="420">
        <v>39.157966025170722</v>
      </c>
    </row>
    <row r="99" spans="1:22" x14ac:dyDescent="0.35">
      <c r="A99" s="78" t="s">
        <v>334</v>
      </c>
      <c r="B99" s="403">
        <v>9.6281200000000009</v>
      </c>
      <c r="C99" s="404">
        <v>6.9339700000000004</v>
      </c>
      <c r="D99" s="404">
        <v>16.562090000000001</v>
      </c>
      <c r="E99" s="404">
        <v>69.506600000000006</v>
      </c>
      <c r="F99" s="211">
        <v>7.2044899999999998</v>
      </c>
      <c r="G99" s="211">
        <v>5.8313199999999998</v>
      </c>
      <c r="H99" s="211">
        <v>13.03581</v>
      </c>
      <c r="I99" s="211">
        <v>55.734400000000001</v>
      </c>
      <c r="J99" s="407">
        <v>1.76179</v>
      </c>
      <c r="K99" s="407">
        <v>2.8766100000000003</v>
      </c>
      <c r="L99" s="407">
        <v>4.6383999999999999</v>
      </c>
      <c r="M99" s="408">
        <v>14.9596</v>
      </c>
      <c r="N99" s="218">
        <v>13.852094621230215</v>
      </c>
      <c r="O99" s="418">
        <v>9.9759878917973257</v>
      </c>
      <c r="P99" s="418">
        <v>23.828082513027539</v>
      </c>
      <c r="Q99" s="419">
        <v>12.926469110639031</v>
      </c>
      <c r="R99" s="419">
        <v>10.462694493885284</v>
      </c>
      <c r="S99" s="419">
        <v>23.389163604524313</v>
      </c>
      <c r="T99" s="418">
        <v>11.776986015668868</v>
      </c>
      <c r="U99" s="418">
        <v>19.229190620070057</v>
      </c>
      <c r="V99" s="420">
        <v>31.006176635738917</v>
      </c>
    </row>
    <row r="100" spans="1:22" x14ac:dyDescent="0.35">
      <c r="A100" s="78" t="s">
        <v>335</v>
      </c>
      <c r="B100" s="403">
        <v>12.05</v>
      </c>
      <c r="C100" s="404">
        <v>15.420999999999999</v>
      </c>
      <c r="D100" s="404">
        <v>27.471</v>
      </c>
      <c r="E100" s="404">
        <v>102.798</v>
      </c>
      <c r="F100" s="211">
        <v>16.321000000000002</v>
      </c>
      <c r="G100" s="211">
        <v>14.21</v>
      </c>
      <c r="H100" s="211">
        <v>30.530999999999999</v>
      </c>
      <c r="I100" s="211">
        <v>107.226</v>
      </c>
      <c r="J100" s="407">
        <v>3.8860000000000001</v>
      </c>
      <c r="K100" s="407">
        <v>5.4690000000000003</v>
      </c>
      <c r="L100" s="407">
        <v>9.3550000000000004</v>
      </c>
      <c r="M100" s="408">
        <v>31.516999999999999</v>
      </c>
      <c r="N100" s="218">
        <v>11.722017938092181</v>
      </c>
      <c r="O100" s="418">
        <v>15.001264616043114</v>
      </c>
      <c r="P100" s="418">
        <v>26.723282554135295</v>
      </c>
      <c r="Q100" s="419">
        <v>15.221121742860873</v>
      </c>
      <c r="R100" s="419">
        <v>13.252382817600209</v>
      </c>
      <c r="S100" s="419">
        <v>28.473504560461084</v>
      </c>
      <c r="T100" s="418">
        <v>12.329853729733159</v>
      </c>
      <c r="U100" s="418">
        <v>17.352539899102073</v>
      </c>
      <c r="V100" s="420">
        <v>29.682393628835232</v>
      </c>
    </row>
    <row r="101" spans="1:22" x14ac:dyDescent="0.35">
      <c r="A101" s="78" t="s">
        <v>336</v>
      </c>
      <c r="B101" s="403">
        <v>13.815799999999999</v>
      </c>
      <c r="C101" s="404">
        <v>13.0131</v>
      </c>
      <c r="D101" s="404">
        <v>26.828900000000001</v>
      </c>
      <c r="E101" s="404">
        <v>108.836</v>
      </c>
      <c r="F101" s="211">
        <v>12.6934</v>
      </c>
      <c r="G101" s="211">
        <v>10.866899999999999</v>
      </c>
      <c r="H101" s="211">
        <v>23.560299999999998</v>
      </c>
      <c r="I101" s="211">
        <v>80.686300000000003</v>
      </c>
      <c r="J101" s="407">
        <v>3.5536399999999997</v>
      </c>
      <c r="K101" s="407">
        <v>3.69529</v>
      </c>
      <c r="L101" s="407">
        <v>7.2489300000000005</v>
      </c>
      <c r="M101" s="408">
        <v>22.855599999999999</v>
      </c>
      <c r="N101" s="218">
        <v>12.694145319563379</v>
      </c>
      <c r="O101" s="418">
        <v>11.956613620493219</v>
      </c>
      <c r="P101" s="418">
        <v>24.650758940056598</v>
      </c>
      <c r="Q101" s="419">
        <v>15.73179089882669</v>
      </c>
      <c r="R101" s="419">
        <v>13.468085660143048</v>
      </c>
      <c r="S101" s="419">
        <v>29.199876558969738</v>
      </c>
      <c r="T101" s="418">
        <v>15.548224505154099</v>
      </c>
      <c r="U101" s="418">
        <v>16.167985088993508</v>
      </c>
      <c r="V101" s="420">
        <v>31.716209594147607</v>
      </c>
    </row>
    <row r="102" spans="1:22" x14ac:dyDescent="0.35">
      <c r="A102" s="78" t="s">
        <v>337</v>
      </c>
      <c r="B102" s="403">
        <v>15.041</v>
      </c>
      <c r="C102" s="404">
        <v>16.382000000000001</v>
      </c>
      <c r="D102" s="404">
        <v>31.422999999999998</v>
      </c>
      <c r="E102" s="404">
        <v>91.593999999999994</v>
      </c>
      <c r="F102" s="211">
        <v>12.25</v>
      </c>
      <c r="G102" s="211">
        <v>16.971</v>
      </c>
      <c r="H102" s="211">
        <v>29.221</v>
      </c>
      <c r="I102" s="211">
        <v>77.86</v>
      </c>
      <c r="J102" s="407">
        <v>4.3449999999999998</v>
      </c>
      <c r="K102" s="407">
        <v>4.3449999999999998</v>
      </c>
      <c r="L102" s="407">
        <v>8.69</v>
      </c>
      <c r="M102" s="408">
        <v>25.748000000000001</v>
      </c>
      <c r="N102" s="218">
        <v>16.421381313186455</v>
      </c>
      <c r="O102" s="418">
        <v>17.885451012075027</v>
      </c>
      <c r="P102" s="418">
        <v>34.306832325261482</v>
      </c>
      <c r="Q102" s="419">
        <v>15.733367582840996</v>
      </c>
      <c r="R102" s="419">
        <v>21.796814795787309</v>
      </c>
      <c r="S102" s="419">
        <v>37.530182378628304</v>
      </c>
      <c r="T102" s="418">
        <v>16.875097094919994</v>
      </c>
      <c r="U102" s="418">
        <v>16.875097094919994</v>
      </c>
      <c r="V102" s="420">
        <v>33.750194189839988</v>
      </c>
    </row>
    <row r="103" spans="1:22" x14ac:dyDescent="0.35">
      <c r="A103" s="78" t="s">
        <v>338</v>
      </c>
      <c r="B103" s="403">
        <v>28.2486</v>
      </c>
      <c r="C103" s="404">
        <v>26.0367</v>
      </c>
      <c r="D103" s="404">
        <v>54.285299999999999</v>
      </c>
      <c r="E103" s="404">
        <v>189.655</v>
      </c>
      <c r="F103" s="211">
        <v>21.545099999999998</v>
      </c>
      <c r="G103" s="211">
        <v>22.070900000000002</v>
      </c>
      <c r="H103" s="211">
        <v>43.616</v>
      </c>
      <c r="I103" s="211">
        <v>134.97</v>
      </c>
      <c r="J103" s="407">
        <v>6.7827099999999998</v>
      </c>
      <c r="K103" s="407">
        <v>8.6808999999999994</v>
      </c>
      <c r="L103" s="407">
        <v>15.463610000000001</v>
      </c>
      <c r="M103" s="408">
        <v>39.2104</v>
      </c>
      <c r="N103" s="218">
        <v>14.894729904299913</v>
      </c>
      <c r="O103" s="418">
        <v>13.728454298594817</v>
      </c>
      <c r="P103" s="418">
        <v>28.623184202894731</v>
      </c>
      <c r="Q103" s="419">
        <v>15.962880640142254</v>
      </c>
      <c r="R103" s="419">
        <v>16.352448692301994</v>
      </c>
      <c r="S103" s="419">
        <v>32.31532933244425</v>
      </c>
      <c r="T103" s="418">
        <v>17.298242303062452</v>
      </c>
      <c r="U103" s="418">
        <v>22.139279374859729</v>
      </c>
      <c r="V103" s="420">
        <v>39.437521677922184</v>
      </c>
    </row>
    <row r="104" spans="1:22" x14ac:dyDescent="0.35">
      <c r="A104" s="78" t="s">
        <v>339</v>
      </c>
      <c r="B104" s="403">
        <v>98.5351</v>
      </c>
      <c r="C104" s="404">
        <v>86.466899999999995</v>
      </c>
      <c r="D104" s="404">
        <v>185.00200000000001</v>
      </c>
      <c r="E104" s="404">
        <v>682.11699999999996</v>
      </c>
      <c r="F104" s="211">
        <v>65.415099999999995</v>
      </c>
      <c r="G104" s="211">
        <v>69.761099999999999</v>
      </c>
      <c r="H104" s="211">
        <v>135.17620000000002</v>
      </c>
      <c r="I104" s="211">
        <v>419.55700000000002</v>
      </c>
      <c r="J104" s="407">
        <v>16.064499999999999</v>
      </c>
      <c r="K104" s="407">
        <v>25.484099999999998</v>
      </c>
      <c r="L104" s="407">
        <v>41.5486</v>
      </c>
      <c r="M104" s="408">
        <v>112.51300000000001</v>
      </c>
      <c r="N104" s="218">
        <v>14.445483692680288</v>
      </c>
      <c r="O104" s="418">
        <v>12.676256419353278</v>
      </c>
      <c r="P104" s="418">
        <v>27.121740112033567</v>
      </c>
      <c r="Q104" s="419">
        <v>15.591469097166774</v>
      </c>
      <c r="R104" s="419">
        <v>16.627323581777926</v>
      </c>
      <c r="S104" s="419">
        <v>32.218792678944702</v>
      </c>
      <c r="T104" s="418">
        <v>14.277905664234355</v>
      </c>
      <c r="U104" s="418">
        <v>22.649916009705546</v>
      </c>
      <c r="V104" s="420">
        <v>36.927821673939903</v>
      </c>
    </row>
    <row r="105" spans="1:22" x14ac:dyDescent="0.35">
      <c r="A105" s="78" t="s">
        <v>340</v>
      </c>
      <c r="B105" s="403">
        <v>7.7158500000000005</v>
      </c>
      <c r="C105" s="404">
        <v>7.35168</v>
      </c>
      <c r="D105" s="404">
        <v>15.067530000000001</v>
      </c>
      <c r="E105" s="404">
        <v>67.936499999999995</v>
      </c>
      <c r="F105" s="211">
        <v>8.5444899999999997</v>
      </c>
      <c r="G105" s="211">
        <v>7.14133</v>
      </c>
      <c r="H105" s="211">
        <v>15.68582</v>
      </c>
      <c r="I105" s="211">
        <v>51.645600000000002</v>
      </c>
      <c r="J105" s="407">
        <v>2.0931299999999999</v>
      </c>
      <c r="K105" s="407">
        <v>2.3433299999999999</v>
      </c>
      <c r="L105" s="407">
        <v>4.4364600000000003</v>
      </c>
      <c r="M105" s="409">
        <v>13.7058</v>
      </c>
      <c r="N105" s="417">
        <v>11.357444083813562</v>
      </c>
      <c r="O105" s="418">
        <v>10.821399395023294</v>
      </c>
      <c r="P105" s="418">
        <v>22.178843478836853</v>
      </c>
      <c r="Q105" s="419">
        <v>16.544468454234242</v>
      </c>
      <c r="R105" s="419">
        <v>13.827567111235034</v>
      </c>
      <c r="S105" s="419">
        <v>30.372035565469275</v>
      </c>
      <c r="T105" s="418">
        <v>15.27185571072101</v>
      </c>
      <c r="U105" s="418">
        <v>17.097360241649522</v>
      </c>
      <c r="V105" s="420">
        <v>32.369215952370531</v>
      </c>
    </row>
    <row r="106" spans="1:22" x14ac:dyDescent="0.35">
      <c r="A106" s="78" t="s">
        <v>341</v>
      </c>
      <c r="B106" s="403">
        <v>9.0948200000000003</v>
      </c>
      <c r="C106" s="404">
        <v>11.3323</v>
      </c>
      <c r="D106" s="404">
        <v>20.427119999999999</v>
      </c>
      <c r="E106" s="404">
        <v>81.995800000000003</v>
      </c>
      <c r="F106" s="211">
        <v>8.933489999999999</v>
      </c>
      <c r="G106" s="211">
        <v>7.92781</v>
      </c>
      <c r="H106" s="211">
        <v>16.8613</v>
      </c>
      <c r="I106" s="211">
        <v>60.209300000000006</v>
      </c>
      <c r="J106" s="407">
        <v>2.1172199999999997</v>
      </c>
      <c r="K106" s="407">
        <v>2.6104600000000002</v>
      </c>
      <c r="L106" s="407">
        <v>4.7276800000000003</v>
      </c>
      <c r="M106" s="409">
        <v>19.063599999999997</v>
      </c>
      <c r="N106" s="417">
        <v>11.091812019640029</v>
      </c>
      <c r="O106" s="418">
        <v>13.820585932450198</v>
      </c>
      <c r="P106" s="418">
        <v>24.912397952090227</v>
      </c>
      <c r="Q106" s="419">
        <v>14.837392230103987</v>
      </c>
      <c r="R106" s="419">
        <v>13.167085483471821</v>
      </c>
      <c r="S106" s="419">
        <v>28.00447771357581</v>
      </c>
      <c r="T106" s="418">
        <v>11.106086993012861</v>
      </c>
      <c r="U106" s="418">
        <v>13.693426215405276</v>
      </c>
      <c r="V106" s="420">
        <v>24.799513208418141</v>
      </c>
    </row>
    <row r="107" spans="1:22" x14ac:dyDescent="0.35">
      <c r="A107" s="78" t="s">
        <v>342</v>
      </c>
      <c r="B107" s="403">
        <v>15.7798</v>
      </c>
      <c r="C107" s="404">
        <v>15.662000000000001</v>
      </c>
      <c r="D107" s="404">
        <v>31.441800000000001</v>
      </c>
      <c r="E107" s="404">
        <v>121.47199999999999</v>
      </c>
      <c r="F107" s="211">
        <v>14.6486</v>
      </c>
      <c r="G107" s="211">
        <v>10.571999999999999</v>
      </c>
      <c r="H107" s="211">
        <v>25.220599999999997</v>
      </c>
      <c r="I107" s="211">
        <v>75.159199999999998</v>
      </c>
      <c r="J107" s="407">
        <v>5.1316499999999996</v>
      </c>
      <c r="K107" s="407">
        <v>5.7146000000000008</v>
      </c>
      <c r="L107" s="407">
        <v>10.84625</v>
      </c>
      <c r="M107" s="408">
        <v>22.316099999999999</v>
      </c>
      <c r="N107" s="218">
        <v>12.990483403582719</v>
      </c>
      <c r="O107" s="418">
        <v>12.893506322444679</v>
      </c>
      <c r="P107" s="418">
        <v>25.883989726027398</v>
      </c>
      <c r="Q107" s="419">
        <v>19.490095690214904</v>
      </c>
      <c r="R107" s="419">
        <v>14.066142268677687</v>
      </c>
      <c r="S107" s="419">
        <v>33.556237958892595</v>
      </c>
      <c r="T107" s="418">
        <v>22.995281433583823</v>
      </c>
      <c r="U107" s="418">
        <v>25.607521027419669</v>
      </c>
      <c r="V107" s="420">
        <v>48.602802461003492</v>
      </c>
    </row>
    <row r="108" spans="1:22" ht="15" thickBot="1" x14ac:dyDescent="0.4">
      <c r="A108" s="79" t="s">
        <v>343</v>
      </c>
      <c r="B108" s="410">
        <v>6.758</v>
      </c>
      <c r="C108" s="411">
        <v>8.0489999999999995</v>
      </c>
      <c r="D108" s="411">
        <v>14.807</v>
      </c>
      <c r="E108" s="411">
        <v>68.460999999999999</v>
      </c>
      <c r="F108" s="213">
        <v>7.9059999999999997</v>
      </c>
      <c r="G108" s="213">
        <v>7.2549999999999999</v>
      </c>
      <c r="H108" s="213">
        <v>15.161</v>
      </c>
      <c r="I108" s="213">
        <v>57.923000000000002</v>
      </c>
      <c r="J108" s="412">
        <v>2.8690000000000002</v>
      </c>
      <c r="K108" s="412">
        <v>2.2349999999999999</v>
      </c>
      <c r="L108" s="412">
        <v>5.1040000000000001</v>
      </c>
      <c r="M108" s="413">
        <v>18.323</v>
      </c>
      <c r="N108" s="421">
        <v>9.8713135946013058</v>
      </c>
      <c r="O108" s="422">
        <v>11.757058763383533</v>
      </c>
      <c r="P108" s="422">
        <v>21.628372357984837</v>
      </c>
      <c r="Q108" s="423">
        <v>13.649154912556325</v>
      </c>
      <c r="R108" s="423">
        <v>12.525249037515323</v>
      </c>
      <c r="S108" s="423">
        <v>26.174403950071646</v>
      </c>
      <c r="T108" s="422">
        <v>15.657916280085139</v>
      </c>
      <c r="U108" s="422">
        <v>12.197784205643181</v>
      </c>
      <c r="V108" s="424">
        <v>27.85570048572832</v>
      </c>
    </row>
    <row r="110" spans="1:22" ht="35.25" customHeight="1" x14ac:dyDescent="0.35">
      <c r="A110" s="784" t="s">
        <v>445</v>
      </c>
      <c r="B110" s="784"/>
      <c r="C110" s="784"/>
      <c r="D110" s="784"/>
      <c r="E110" s="784"/>
      <c r="F110" s="784"/>
      <c r="G110" s="784"/>
      <c r="H110" s="784"/>
      <c r="I110" s="784"/>
      <c r="J110" s="784"/>
      <c r="K110" s="784"/>
      <c r="L110" s="784"/>
      <c r="M110" s="784"/>
      <c r="N110" s="784"/>
      <c r="O110" s="784"/>
      <c r="P110" s="784"/>
      <c r="Q110" s="784"/>
      <c r="R110" s="784"/>
      <c r="S110" s="784"/>
    </row>
    <row r="111" spans="1:22" x14ac:dyDescent="0.35">
      <c r="A111" s="784" t="s">
        <v>344</v>
      </c>
      <c r="B111" s="784"/>
      <c r="C111" s="784"/>
      <c r="D111" s="784"/>
      <c r="E111" s="784"/>
      <c r="F111" s="784"/>
      <c r="G111" s="784"/>
      <c r="H111" s="784"/>
      <c r="I111" s="784"/>
      <c r="J111" s="784"/>
      <c r="K111" s="784"/>
      <c r="L111" s="784"/>
      <c r="M111" s="784"/>
      <c r="N111" s="784"/>
      <c r="O111" s="784"/>
      <c r="P111" s="784"/>
      <c r="Q111" s="784"/>
      <c r="R111" s="784"/>
      <c r="S111" s="784"/>
      <c r="T111" s="72"/>
      <c r="U111" s="72"/>
      <c r="V111" s="72"/>
    </row>
  </sheetData>
  <mergeCells count="11">
    <mergeCell ref="B5:M5"/>
    <mergeCell ref="A5:A7"/>
    <mergeCell ref="N5:V5"/>
    <mergeCell ref="B6:E6"/>
    <mergeCell ref="F6:I6"/>
    <mergeCell ref="J6:M6"/>
    <mergeCell ref="A111:S111"/>
    <mergeCell ref="N6:P6"/>
    <mergeCell ref="Q6:S6"/>
    <mergeCell ref="T6:V6"/>
    <mergeCell ref="A110:S110"/>
  </mergeCells>
  <hyperlinks>
    <hyperlink ref="A2" location="'Appendix Table Menu'!A1" display="Return to Appendix Table Menu" xr:uid="{00000000-0004-0000-0C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F9595-68B0-4C99-8A40-187A937DA677}">
  <sheetPr>
    <tabColor theme="7" tint="-0.249977111117893"/>
  </sheetPr>
  <dimension ref="A1:O118"/>
  <sheetViews>
    <sheetView zoomScaleNormal="100" workbookViewId="0">
      <pane ySplit="6" topLeftCell="A7" activePane="bottomLeft" state="frozen"/>
      <selection pane="bottomLeft" activeCell="I2" sqref="I2"/>
    </sheetView>
  </sheetViews>
  <sheetFormatPr defaultRowHeight="14.5" x14ac:dyDescent="0.35"/>
  <cols>
    <col min="1" max="1" width="17.54296875" customWidth="1"/>
    <col min="2" max="2" width="11" customWidth="1"/>
    <col min="3" max="3" width="12.1796875" customWidth="1"/>
    <col min="4" max="4" width="13" customWidth="1"/>
    <col min="5" max="5" width="14.1796875" customWidth="1"/>
    <col min="6" max="6" width="12.54296875" customWidth="1"/>
    <col min="7" max="7" width="11.1796875" customWidth="1"/>
    <col min="8" max="8" width="12.81640625" customWidth="1"/>
    <col min="9" max="9" width="10.81640625" customWidth="1"/>
    <col min="10" max="10" width="11.54296875" customWidth="1"/>
    <col min="11" max="11" width="11.81640625" customWidth="1"/>
    <col min="12" max="12" width="13.1796875" customWidth="1"/>
    <col min="15" max="15" width="11.453125" customWidth="1"/>
  </cols>
  <sheetData>
    <row r="1" spans="1:15" ht="21" x14ac:dyDescent="0.5">
      <c r="A1" s="2" t="s">
        <v>345</v>
      </c>
    </row>
    <row r="2" spans="1:15" x14ac:dyDescent="0.35">
      <c r="A2" s="112" t="s">
        <v>16</v>
      </c>
    </row>
    <row r="3" spans="1:15" x14ac:dyDescent="0.35">
      <c r="A3" s="112"/>
    </row>
    <row r="4" spans="1:15" ht="15" thickBot="1" x14ac:dyDescent="0.4">
      <c r="A4" s="65" t="s">
        <v>346</v>
      </c>
    </row>
    <row r="5" spans="1:15" x14ac:dyDescent="0.35">
      <c r="A5" s="702" t="s">
        <v>347</v>
      </c>
      <c r="B5" s="764" t="s">
        <v>348</v>
      </c>
      <c r="C5" s="796"/>
      <c r="D5" s="798"/>
      <c r="E5" s="795" t="s">
        <v>349</v>
      </c>
      <c r="F5" s="796"/>
      <c r="G5" s="796"/>
      <c r="H5" s="796"/>
      <c r="I5" s="765"/>
      <c r="J5" s="764" t="s">
        <v>350</v>
      </c>
      <c r="K5" s="796"/>
      <c r="L5" s="766"/>
    </row>
    <row r="6" spans="1:15" ht="105" customHeight="1" thickBot="1" x14ac:dyDescent="0.4">
      <c r="A6" s="703"/>
      <c r="B6" s="206" t="s">
        <v>351</v>
      </c>
      <c r="C6" s="204" t="s">
        <v>352</v>
      </c>
      <c r="D6" s="207" t="s">
        <v>353</v>
      </c>
      <c r="E6" s="3" t="s">
        <v>354</v>
      </c>
      <c r="F6" s="120" t="s">
        <v>355</v>
      </c>
      <c r="G6" s="4" t="s">
        <v>356</v>
      </c>
      <c r="H6" s="204" t="s">
        <v>357</v>
      </c>
      <c r="I6" s="5" t="s">
        <v>358</v>
      </c>
      <c r="J6" s="206" t="s">
        <v>359</v>
      </c>
      <c r="K6" s="204" t="s">
        <v>360</v>
      </c>
      <c r="L6" s="205" t="s">
        <v>361</v>
      </c>
      <c r="O6" s="472"/>
    </row>
    <row r="7" spans="1:15" ht="16.399999999999999" customHeight="1" x14ac:dyDescent="0.35">
      <c r="A7" s="625" t="s">
        <v>362</v>
      </c>
      <c r="B7" s="659">
        <v>41000</v>
      </c>
      <c r="C7" s="660">
        <v>20000</v>
      </c>
      <c r="D7" s="661">
        <v>63000</v>
      </c>
      <c r="E7" s="662">
        <v>15000</v>
      </c>
      <c r="F7" s="663">
        <v>8000</v>
      </c>
      <c r="G7" s="664">
        <v>9000</v>
      </c>
      <c r="H7" s="660">
        <v>24000</v>
      </c>
      <c r="I7" s="665">
        <v>26000</v>
      </c>
      <c r="J7" s="659">
        <v>65000</v>
      </c>
      <c r="K7" s="664">
        <v>44000</v>
      </c>
      <c r="L7" s="666">
        <v>71000</v>
      </c>
    </row>
    <row r="8" spans="1:15" x14ac:dyDescent="0.35">
      <c r="A8" s="209" t="s">
        <v>244</v>
      </c>
      <c r="B8" s="667">
        <v>31000</v>
      </c>
      <c r="C8" s="668">
        <v>20000</v>
      </c>
      <c r="D8" s="669">
        <v>62000</v>
      </c>
      <c r="E8" s="670">
        <v>15000</v>
      </c>
      <c r="F8" s="211">
        <v>8000</v>
      </c>
      <c r="G8" s="211">
        <v>8000</v>
      </c>
      <c r="H8" s="215">
        <v>23000</v>
      </c>
      <c r="I8" s="671">
        <v>25000</v>
      </c>
      <c r="J8" s="672">
        <v>55000</v>
      </c>
      <c r="K8" s="404">
        <v>43000</v>
      </c>
      <c r="L8" s="673">
        <v>70000</v>
      </c>
    </row>
    <row r="9" spans="1:15" x14ac:dyDescent="0.35">
      <c r="A9" s="199" t="s">
        <v>363</v>
      </c>
      <c r="B9" s="674">
        <v>43000</v>
      </c>
      <c r="C9" s="404">
        <v>15000</v>
      </c>
      <c r="D9" s="405">
        <v>66000</v>
      </c>
      <c r="E9" s="670">
        <v>16000</v>
      </c>
      <c r="F9" s="675">
        <v>10000</v>
      </c>
      <c r="G9" s="211">
        <v>9000</v>
      </c>
      <c r="H9" s="211">
        <v>25000</v>
      </c>
      <c r="I9" s="675">
        <v>30000</v>
      </c>
      <c r="J9" s="403">
        <v>68000</v>
      </c>
      <c r="K9" s="404">
        <v>40000</v>
      </c>
      <c r="L9" s="676">
        <v>75000</v>
      </c>
    </row>
    <row r="10" spans="1:15" x14ac:dyDescent="0.35">
      <c r="A10" s="199" t="s">
        <v>246</v>
      </c>
      <c r="B10" s="674">
        <v>36000</v>
      </c>
      <c r="C10" s="404">
        <v>29000</v>
      </c>
      <c r="D10" s="405">
        <v>54000</v>
      </c>
      <c r="E10" s="670">
        <v>15000</v>
      </c>
      <c r="F10" s="211">
        <v>8000</v>
      </c>
      <c r="G10" s="677">
        <v>7000</v>
      </c>
      <c r="H10" s="211">
        <v>22000</v>
      </c>
      <c r="I10" s="675">
        <v>25000</v>
      </c>
      <c r="J10" s="403">
        <v>58000</v>
      </c>
      <c r="K10" s="404">
        <v>51000</v>
      </c>
      <c r="L10" s="676">
        <v>62000</v>
      </c>
    </row>
    <row r="11" spans="1:15" x14ac:dyDescent="0.35">
      <c r="A11" s="8" t="s">
        <v>364</v>
      </c>
      <c r="B11" s="403">
        <v>40000</v>
      </c>
      <c r="C11" s="404">
        <v>20000</v>
      </c>
      <c r="D11" s="405">
        <v>53000</v>
      </c>
      <c r="E11" s="670">
        <v>16000</v>
      </c>
      <c r="F11" s="211">
        <v>9000</v>
      </c>
      <c r="G11" s="670">
        <v>8000</v>
      </c>
      <c r="H11" s="211">
        <v>24000</v>
      </c>
      <c r="I11" s="675">
        <v>26000</v>
      </c>
      <c r="J11" s="403">
        <v>64000</v>
      </c>
      <c r="K11" s="404">
        <v>44000</v>
      </c>
      <c r="L11" s="676">
        <v>62000</v>
      </c>
    </row>
    <row r="12" spans="1:15" x14ac:dyDescent="0.35">
      <c r="A12" s="8" t="s">
        <v>365</v>
      </c>
      <c r="B12" s="403">
        <v>35000</v>
      </c>
      <c r="C12" s="404">
        <v>16000</v>
      </c>
      <c r="D12" s="405">
        <v>58000</v>
      </c>
      <c r="E12" s="670">
        <v>15000</v>
      </c>
      <c r="F12" s="211">
        <v>8000</v>
      </c>
      <c r="G12" s="670">
        <v>7000</v>
      </c>
      <c r="H12" s="211">
        <v>22000</v>
      </c>
      <c r="I12" s="675">
        <v>27000</v>
      </c>
      <c r="J12" s="403">
        <v>57000</v>
      </c>
      <c r="K12" s="404">
        <v>38000</v>
      </c>
      <c r="L12" s="676">
        <v>66000</v>
      </c>
    </row>
    <row r="13" spans="1:15" x14ac:dyDescent="0.35">
      <c r="A13" s="8" t="s">
        <v>366</v>
      </c>
      <c r="B13" s="403">
        <v>35000</v>
      </c>
      <c r="C13" s="404">
        <v>19000</v>
      </c>
      <c r="D13" s="405">
        <v>59000</v>
      </c>
      <c r="E13" s="670">
        <v>15000</v>
      </c>
      <c r="F13" s="211">
        <v>8000</v>
      </c>
      <c r="G13" s="670">
        <v>5000</v>
      </c>
      <c r="H13" s="211">
        <v>20000</v>
      </c>
      <c r="I13" s="675">
        <v>24000</v>
      </c>
      <c r="J13" s="403">
        <v>55000</v>
      </c>
      <c r="K13" s="404">
        <v>39000</v>
      </c>
      <c r="L13" s="676">
        <v>68000</v>
      </c>
    </row>
    <row r="14" spans="1:15" x14ac:dyDescent="0.35">
      <c r="A14" s="8" t="s">
        <v>367</v>
      </c>
      <c r="B14" s="403">
        <v>40000</v>
      </c>
      <c r="C14" s="404">
        <v>18000</v>
      </c>
      <c r="D14" s="405">
        <v>66000</v>
      </c>
      <c r="E14" s="670">
        <v>16000</v>
      </c>
      <c r="F14" s="211">
        <v>9000</v>
      </c>
      <c r="G14" s="670">
        <v>12000</v>
      </c>
      <c r="H14" s="211">
        <v>27000</v>
      </c>
      <c r="I14" s="675">
        <v>31000</v>
      </c>
      <c r="J14" s="403">
        <v>67000</v>
      </c>
      <c r="K14" s="404">
        <v>46000</v>
      </c>
      <c r="L14" s="676">
        <v>75000</v>
      </c>
    </row>
    <row r="15" spans="1:15" x14ac:dyDescent="0.35">
      <c r="A15" s="8" t="s">
        <v>250</v>
      </c>
      <c r="B15" s="403">
        <v>42000</v>
      </c>
      <c r="C15" s="404"/>
      <c r="D15" s="405">
        <v>62000</v>
      </c>
      <c r="E15" s="670">
        <v>14000</v>
      </c>
      <c r="F15" s="211">
        <v>7000</v>
      </c>
      <c r="G15" s="670">
        <v>8000</v>
      </c>
      <c r="H15" s="211">
        <v>22000</v>
      </c>
      <c r="I15" s="675">
        <v>24000</v>
      </c>
      <c r="J15" s="403">
        <v>64000</v>
      </c>
      <c r="K15" s="404">
        <v>22000</v>
      </c>
      <c r="L15" s="676">
        <v>69000</v>
      </c>
    </row>
    <row r="16" spans="1:15" x14ac:dyDescent="0.35">
      <c r="A16" s="8" t="s">
        <v>368</v>
      </c>
      <c r="B16" s="403">
        <v>39000</v>
      </c>
      <c r="C16" s="404">
        <v>23000</v>
      </c>
      <c r="D16" s="405">
        <v>82000</v>
      </c>
      <c r="E16" s="670">
        <v>17000</v>
      </c>
      <c r="F16" s="211">
        <v>11000</v>
      </c>
      <c r="G16" s="670">
        <v>9000</v>
      </c>
      <c r="H16" s="211">
        <v>26000</v>
      </c>
      <c r="I16" s="675">
        <v>28000</v>
      </c>
      <c r="J16" s="403">
        <v>65000</v>
      </c>
      <c r="K16" s="404">
        <v>49000</v>
      </c>
      <c r="L16" s="676">
        <v>92000</v>
      </c>
    </row>
    <row r="17" spans="1:12" x14ac:dyDescent="0.35">
      <c r="A17" s="8" t="s">
        <v>252</v>
      </c>
      <c r="B17" s="403">
        <v>29000</v>
      </c>
      <c r="C17" s="404">
        <v>30000</v>
      </c>
      <c r="D17" s="406">
        <v>54000</v>
      </c>
      <c r="E17" s="677">
        <v>14000</v>
      </c>
      <c r="F17" s="211">
        <v>7000</v>
      </c>
      <c r="G17" s="670">
        <v>5000</v>
      </c>
      <c r="H17" s="211">
        <v>19000</v>
      </c>
      <c r="I17" s="675">
        <v>23000</v>
      </c>
      <c r="J17" s="403">
        <v>49000</v>
      </c>
      <c r="K17" s="404">
        <v>49000</v>
      </c>
      <c r="L17" s="676">
        <v>61000</v>
      </c>
    </row>
    <row r="18" spans="1:12" x14ac:dyDescent="0.35">
      <c r="A18" s="8" t="s">
        <v>369</v>
      </c>
      <c r="B18" s="403">
        <v>33000</v>
      </c>
      <c r="C18" s="404">
        <v>10000</v>
      </c>
      <c r="D18" s="406">
        <v>51000</v>
      </c>
      <c r="E18" s="677">
        <v>15000</v>
      </c>
      <c r="F18" s="211">
        <v>8000</v>
      </c>
      <c r="G18" s="670">
        <v>6000</v>
      </c>
      <c r="H18" s="211">
        <v>20000</v>
      </c>
      <c r="I18" s="675">
        <v>24000</v>
      </c>
      <c r="J18" s="403">
        <v>53000</v>
      </c>
      <c r="K18" s="404">
        <v>30000</v>
      </c>
      <c r="L18" s="676">
        <v>59000</v>
      </c>
    </row>
    <row r="19" spans="1:12" x14ac:dyDescent="0.35">
      <c r="A19" s="8" t="s">
        <v>370</v>
      </c>
      <c r="B19" s="403">
        <v>44000</v>
      </c>
      <c r="C19" s="404">
        <v>26000</v>
      </c>
      <c r="D19" s="406">
        <v>52000</v>
      </c>
      <c r="E19" s="677">
        <v>15000</v>
      </c>
      <c r="F19" s="211">
        <v>9000</v>
      </c>
      <c r="G19" s="670">
        <v>5000</v>
      </c>
      <c r="H19" s="211">
        <v>21000</v>
      </c>
      <c r="I19" s="675">
        <v>26000</v>
      </c>
      <c r="J19" s="403">
        <v>64000</v>
      </c>
      <c r="K19" s="404">
        <v>47000</v>
      </c>
      <c r="L19" s="676">
        <v>60000</v>
      </c>
    </row>
    <row r="20" spans="1:12" x14ac:dyDescent="0.35">
      <c r="A20" s="8" t="s">
        <v>371</v>
      </c>
      <c r="B20" s="403">
        <v>48000</v>
      </c>
      <c r="C20" s="404">
        <v>19000</v>
      </c>
      <c r="D20" s="406">
        <v>82000</v>
      </c>
      <c r="E20" s="677">
        <v>18000</v>
      </c>
      <c r="F20" s="211">
        <v>11000</v>
      </c>
      <c r="G20" s="670">
        <v>11000</v>
      </c>
      <c r="H20" s="211">
        <v>29000</v>
      </c>
      <c r="I20" s="678">
        <v>24000</v>
      </c>
      <c r="J20" s="674">
        <v>77000</v>
      </c>
      <c r="K20" s="404">
        <v>48000</v>
      </c>
      <c r="L20" s="676">
        <v>93000</v>
      </c>
    </row>
    <row r="21" spans="1:12" x14ac:dyDescent="0.35">
      <c r="A21" s="8" t="s">
        <v>372</v>
      </c>
      <c r="B21" s="403">
        <v>41000</v>
      </c>
      <c r="C21" s="404">
        <v>19000</v>
      </c>
      <c r="D21" s="406">
        <v>98000</v>
      </c>
      <c r="E21" s="677">
        <v>18000</v>
      </c>
      <c r="F21" s="211">
        <v>10000</v>
      </c>
      <c r="G21" s="670">
        <v>12000</v>
      </c>
      <c r="H21" s="211">
        <v>30000</v>
      </c>
      <c r="I21" s="678">
        <v>28000</v>
      </c>
      <c r="J21" s="674">
        <v>71000</v>
      </c>
      <c r="K21" s="404">
        <v>49000</v>
      </c>
      <c r="L21" s="676">
        <v>109000</v>
      </c>
    </row>
    <row r="22" spans="1:12" x14ac:dyDescent="0.35">
      <c r="A22" s="8" t="s">
        <v>373</v>
      </c>
      <c r="B22" s="403">
        <v>39000</v>
      </c>
      <c r="C22" s="404">
        <v>14000</v>
      </c>
      <c r="D22" s="406">
        <v>65000</v>
      </c>
      <c r="E22" s="677">
        <v>16000</v>
      </c>
      <c r="F22" s="211">
        <v>9000</v>
      </c>
      <c r="G22" s="670">
        <v>7000</v>
      </c>
      <c r="H22" s="211">
        <v>23000</v>
      </c>
      <c r="I22" s="675">
        <v>25000</v>
      </c>
      <c r="J22" s="403">
        <v>62000</v>
      </c>
      <c r="K22" s="404">
        <v>37000</v>
      </c>
      <c r="L22" s="676">
        <v>75000</v>
      </c>
    </row>
    <row r="23" spans="1:12" x14ac:dyDescent="0.35">
      <c r="A23" s="8" t="s">
        <v>374</v>
      </c>
      <c r="B23" s="403">
        <v>38000</v>
      </c>
      <c r="C23" s="404">
        <v>17000</v>
      </c>
      <c r="D23" s="405">
        <v>66000</v>
      </c>
      <c r="E23" s="670">
        <v>15000</v>
      </c>
      <c r="F23" s="211">
        <v>9000</v>
      </c>
      <c r="G23" s="670">
        <v>8000</v>
      </c>
      <c r="H23" s="211">
        <v>24000</v>
      </c>
      <c r="I23" s="675">
        <v>31000</v>
      </c>
      <c r="J23" s="403">
        <v>62000</v>
      </c>
      <c r="K23" s="404">
        <v>40000</v>
      </c>
      <c r="L23" s="676">
        <v>75000</v>
      </c>
    </row>
    <row r="24" spans="1:12" x14ac:dyDescent="0.35">
      <c r="A24" s="8" t="s">
        <v>375</v>
      </c>
      <c r="B24" s="403">
        <v>37000</v>
      </c>
      <c r="C24" s="404">
        <v>14000</v>
      </c>
      <c r="D24" s="405">
        <v>57000</v>
      </c>
      <c r="E24" s="670">
        <v>15000</v>
      </c>
      <c r="F24" s="211">
        <v>8000</v>
      </c>
      <c r="G24" s="670">
        <v>6000</v>
      </c>
      <c r="H24" s="211">
        <v>21000</v>
      </c>
      <c r="I24" s="675">
        <v>25000</v>
      </c>
      <c r="J24" s="403">
        <v>57000</v>
      </c>
      <c r="K24" s="404">
        <v>35000</v>
      </c>
      <c r="L24" s="676">
        <v>65000</v>
      </c>
    </row>
    <row r="25" spans="1:12" x14ac:dyDescent="0.35">
      <c r="A25" s="199" t="s">
        <v>376</v>
      </c>
      <c r="B25" s="674">
        <v>36000</v>
      </c>
      <c r="C25" s="404">
        <v>21000</v>
      </c>
      <c r="D25" s="405">
        <v>56000</v>
      </c>
      <c r="E25" s="670">
        <v>15000</v>
      </c>
      <c r="F25" s="211">
        <v>8000</v>
      </c>
      <c r="G25" s="677">
        <v>5000</v>
      </c>
      <c r="H25" s="211">
        <v>20000</v>
      </c>
      <c r="I25" s="675">
        <v>22000</v>
      </c>
      <c r="J25" s="403">
        <v>57000</v>
      </c>
      <c r="K25" s="404">
        <v>41000</v>
      </c>
      <c r="L25" s="676">
        <v>64000</v>
      </c>
    </row>
    <row r="26" spans="1:12" x14ac:dyDescent="0.35">
      <c r="A26" s="8" t="s">
        <v>377</v>
      </c>
      <c r="B26" s="403">
        <v>44000</v>
      </c>
      <c r="C26" s="404">
        <v>22000</v>
      </c>
      <c r="D26" s="405">
        <v>65000</v>
      </c>
      <c r="E26" s="670">
        <v>15000</v>
      </c>
      <c r="F26" s="211">
        <v>8000</v>
      </c>
      <c r="G26" s="670">
        <v>10000</v>
      </c>
      <c r="H26" s="211">
        <v>25000</v>
      </c>
      <c r="I26" s="675">
        <v>26000</v>
      </c>
      <c r="J26" s="403">
        <v>69000</v>
      </c>
      <c r="K26" s="404">
        <v>47000</v>
      </c>
      <c r="L26" s="676">
        <v>73000</v>
      </c>
    </row>
    <row r="27" spans="1:12" x14ac:dyDescent="0.35">
      <c r="A27" s="8" t="s">
        <v>378</v>
      </c>
      <c r="B27" s="403">
        <v>39000</v>
      </c>
      <c r="C27" s="404">
        <v>20000</v>
      </c>
      <c r="D27" s="405">
        <v>59000</v>
      </c>
      <c r="E27" s="670">
        <v>15000</v>
      </c>
      <c r="F27" s="211">
        <v>8000</v>
      </c>
      <c r="G27" s="670">
        <v>7000</v>
      </c>
      <c r="H27" s="211">
        <v>23000</v>
      </c>
      <c r="I27" s="678">
        <v>28000</v>
      </c>
      <c r="J27" s="674">
        <v>62000</v>
      </c>
      <c r="K27" s="404">
        <v>43000</v>
      </c>
      <c r="L27" s="676">
        <v>67000</v>
      </c>
    </row>
    <row r="28" spans="1:12" x14ac:dyDescent="0.35">
      <c r="A28" s="8" t="s">
        <v>379</v>
      </c>
      <c r="B28" s="403">
        <v>40000</v>
      </c>
      <c r="C28" s="404">
        <v>21000</v>
      </c>
      <c r="D28" s="405">
        <v>59000</v>
      </c>
      <c r="E28" s="670">
        <v>15000</v>
      </c>
      <c r="F28" s="211">
        <v>8000</v>
      </c>
      <c r="G28" s="670">
        <v>7000</v>
      </c>
      <c r="H28" s="211">
        <v>22000</v>
      </c>
      <c r="I28" s="678">
        <v>25000</v>
      </c>
      <c r="J28" s="674">
        <v>62000</v>
      </c>
      <c r="K28" s="404">
        <v>44000</v>
      </c>
      <c r="L28" s="676">
        <v>67000</v>
      </c>
    </row>
    <row r="29" spans="1:12" x14ac:dyDescent="0.35">
      <c r="A29" s="8" t="s">
        <v>265</v>
      </c>
      <c r="B29" s="403">
        <v>44000</v>
      </c>
      <c r="C29" s="404">
        <v>21000</v>
      </c>
      <c r="D29" s="405">
        <v>62000</v>
      </c>
      <c r="E29" s="670">
        <v>15000</v>
      </c>
      <c r="F29" s="211">
        <v>8000</v>
      </c>
      <c r="G29" s="670">
        <v>8000</v>
      </c>
      <c r="H29" s="211">
        <v>23000</v>
      </c>
      <c r="I29" s="675">
        <v>30000</v>
      </c>
      <c r="J29" s="403">
        <v>67000</v>
      </c>
      <c r="K29" s="404">
        <v>44000</v>
      </c>
      <c r="L29" s="676">
        <v>70000</v>
      </c>
    </row>
    <row r="30" spans="1:12" x14ac:dyDescent="0.35">
      <c r="A30" s="8" t="s">
        <v>266</v>
      </c>
      <c r="B30" s="403">
        <v>34000</v>
      </c>
      <c r="C30" s="404">
        <v>17000</v>
      </c>
      <c r="D30" s="406">
        <v>56000</v>
      </c>
      <c r="E30" s="677">
        <v>16000</v>
      </c>
      <c r="F30" s="211">
        <v>9000</v>
      </c>
      <c r="G30" s="670">
        <v>5000</v>
      </c>
      <c r="H30" s="211">
        <v>21000</v>
      </c>
      <c r="I30" s="678">
        <v>24000</v>
      </c>
      <c r="J30" s="674">
        <v>55000</v>
      </c>
      <c r="K30" s="404">
        <v>37000</v>
      </c>
      <c r="L30" s="676">
        <v>64000</v>
      </c>
    </row>
    <row r="31" spans="1:12" x14ac:dyDescent="0.35">
      <c r="A31" s="8" t="s">
        <v>267</v>
      </c>
      <c r="B31" s="403">
        <v>43000</v>
      </c>
      <c r="C31" s="404">
        <v>21000</v>
      </c>
      <c r="D31" s="406">
        <v>63000</v>
      </c>
      <c r="E31" s="677">
        <v>16000</v>
      </c>
      <c r="F31" s="211">
        <v>9000</v>
      </c>
      <c r="G31" s="670">
        <v>8000</v>
      </c>
      <c r="H31" s="211">
        <v>24000</v>
      </c>
      <c r="I31" s="678">
        <v>25000</v>
      </c>
      <c r="J31" s="674">
        <v>67000</v>
      </c>
      <c r="K31" s="404">
        <v>44000</v>
      </c>
      <c r="L31" s="676">
        <v>72000</v>
      </c>
    </row>
    <row r="32" spans="1:12" x14ac:dyDescent="0.35">
      <c r="A32" s="8" t="s">
        <v>380</v>
      </c>
      <c r="B32" s="403">
        <v>37000</v>
      </c>
      <c r="C32" s="404">
        <v>18000</v>
      </c>
      <c r="D32" s="406">
        <v>55000</v>
      </c>
      <c r="E32" s="677">
        <v>15000</v>
      </c>
      <c r="F32" s="211">
        <v>8000</v>
      </c>
      <c r="G32" s="670">
        <v>10000</v>
      </c>
      <c r="H32" s="211">
        <v>26000</v>
      </c>
      <c r="I32" s="678">
        <v>25000</v>
      </c>
      <c r="J32" s="674">
        <v>63000</v>
      </c>
      <c r="K32" s="404">
        <v>44000</v>
      </c>
      <c r="L32" s="676">
        <v>64000</v>
      </c>
    </row>
    <row r="33" spans="1:12" x14ac:dyDescent="0.35">
      <c r="A33" s="8" t="s">
        <v>269</v>
      </c>
      <c r="B33" s="403">
        <v>42000</v>
      </c>
      <c r="C33" s="404"/>
      <c r="D33" s="406">
        <v>67000</v>
      </c>
      <c r="E33" s="677">
        <v>15000</v>
      </c>
      <c r="F33" s="211">
        <v>8000</v>
      </c>
      <c r="G33" s="670">
        <v>7000</v>
      </c>
      <c r="H33" s="211">
        <v>22000</v>
      </c>
      <c r="I33" s="678">
        <v>28000</v>
      </c>
      <c r="J33" s="674">
        <v>64000</v>
      </c>
      <c r="K33" s="404">
        <v>22000</v>
      </c>
      <c r="L33" s="676">
        <v>75000</v>
      </c>
    </row>
    <row r="34" spans="1:12" x14ac:dyDescent="0.35">
      <c r="A34" s="8" t="s">
        <v>381</v>
      </c>
      <c r="B34" s="403">
        <v>35000</v>
      </c>
      <c r="C34" s="404">
        <v>20000</v>
      </c>
      <c r="D34" s="405">
        <v>51000</v>
      </c>
      <c r="E34" s="670">
        <v>14000</v>
      </c>
      <c r="F34" s="211">
        <v>7000</v>
      </c>
      <c r="G34" s="670">
        <v>7000</v>
      </c>
      <c r="H34" s="211">
        <v>21000</v>
      </c>
      <c r="I34" s="675">
        <v>25000</v>
      </c>
      <c r="J34" s="403">
        <v>56000</v>
      </c>
      <c r="K34" s="404">
        <v>41000</v>
      </c>
      <c r="L34" s="676">
        <v>58000</v>
      </c>
    </row>
    <row r="35" spans="1:12" x14ac:dyDescent="0.35">
      <c r="A35" s="8" t="s">
        <v>382</v>
      </c>
      <c r="B35" s="403">
        <v>53000</v>
      </c>
      <c r="C35" s="404">
        <v>27000</v>
      </c>
      <c r="D35" s="405">
        <v>67000</v>
      </c>
      <c r="E35" s="670">
        <v>15000</v>
      </c>
      <c r="F35" s="211">
        <v>8000</v>
      </c>
      <c r="G35" s="670">
        <v>10000</v>
      </c>
      <c r="H35" s="211">
        <v>24000</v>
      </c>
      <c r="I35" s="675">
        <v>31000</v>
      </c>
      <c r="J35" s="403">
        <v>77000</v>
      </c>
      <c r="K35" s="404">
        <v>52000</v>
      </c>
      <c r="L35" s="676">
        <v>75000</v>
      </c>
    </row>
    <row r="36" spans="1:12" x14ac:dyDescent="0.35">
      <c r="A36" s="8" t="s">
        <v>383</v>
      </c>
      <c r="B36" s="403">
        <v>45000</v>
      </c>
      <c r="C36" s="404">
        <v>18000</v>
      </c>
      <c r="D36" s="405">
        <v>59000</v>
      </c>
      <c r="E36" s="670">
        <v>16000</v>
      </c>
      <c r="F36" s="211">
        <v>9000</v>
      </c>
      <c r="G36" s="670">
        <v>8000</v>
      </c>
      <c r="H36" s="211">
        <v>24000</v>
      </c>
      <c r="I36" s="675">
        <v>31000</v>
      </c>
      <c r="J36" s="403">
        <v>69000</v>
      </c>
      <c r="K36" s="404">
        <v>42000</v>
      </c>
      <c r="L36" s="676">
        <v>67000</v>
      </c>
    </row>
    <row r="37" spans="1:12" x14ac:dyDescent="0.35">
      <c r="A37" s="8" t="s">
        <v>384</v>
      </c>
      <c r="B37" s="403">
        <v>44000</v>
      </c>
      <c r="C37" s="404">
        <v>17000</v>
      </c>
      <c r="D37" s="405">
        <v>67000</v>
      </c>
      <c r="E37" s="670">
        <v>16000</v>
      </c>
      <c r="F37" s="211">
        <v>9000</v>
      </c>
      <c r="G37" s="670">
        <v>8000</v>
      </c>
      <c r="H37" s="211">
        <v>24000</v>
      </c>
      <c r="I37" s="675">
        <v>28000</v>
      </c>
      <c r="J37" s="403">
        <v>67000</v>
      </c>
      <c r="K37" s="404">
        <v>41000</v>
      </c>
      <c r="L37" s="676">
        <v>77000</v>
      </c>
    </row>
    <row r="38" spans="1:12" x14ac:dyDescent="0.35">
      <c r="A38" s="8" t="s">
        <v>385</v>
      </c>
      <c r="B38" s="403">
        <v>40000</v>
      </c>
      <c r="C38" s="404">
        <v>19000</v>
      </c>
      <c r="D38" s="406">
        <v>55000</v>
      </c>
      <c r="E38" s="677">
        <v>15000</v>
      </c>
      <c r="F38" s="211">
        <v>8000</v>
      </c>
      <c r="G38" s="670">
        <v>9000</v>
      </c>
      <c r="H38" s="211">
        <v>24000</v>
      </c>
      <c r="I38" s="675">
        <v>27000</v>
      </c>
      <c r="J38" s="403">
        <v>64000</v>
      </c>
      <c r="K38" s="404">
        <v>44000</v>
      </c>
      <c r="L38" s="676">
        <v>63000</v>
      </c>
    </row>
    <row r="39" spans="1:12" x14ac:dyDescent="0.35">
      <c r="A39" s="8" t="s">
        <v>276</v>
      </c>
      <c r="B39" s="403">
        <v>42000</v>
      </c>
      <c r="C39" s="404">
        <v>20000</v>
      </c>
      <c r="D39" s="405">
        <v>53000</v>
      </c>
      <c r="E39" s="670">
        <v>15000</v>
      </c>
      <c r="F39" s="211">
        <v>8000</v>
      </c>
      <c r="G39" s="670">
        <v>9000</v>
      </c>
      <c r="H39" s="211">
        <v>24000</v>
      </c>
      <c r="I39" s="675">
        <v>25000</v>
      </c>
      <c r="J39" s="403">
        <v>66000</v>
      </c>
      <c r="K39" s="404">
        <v>43000</v>
      </c>
      <c r="L39" s="676">
        <v>61000</v>
      </c>
    </row>
    <row r="40" spans="1:12" x14ac:dyDescent="0.35">
      <c r="A40" s="8" t="s">
        <v>386</v>
      </c>
      <c r="B40" s="403">
        <v>42000</v>
      </c>
      <c r="C40" s="404">
        <v>27000</v>
      </c>
      <c r="D40" s="405">
        <v>67000</v>
      </c>
      <c r="E40" s="670">
        <v>15000</v>
      </c>
      <c r="F40" s="211">
        <v>8000</v>
      </c>
      <c r="G40" s="670">
        <v>7000</v>
      </c>
      <c r="H40" s="211">
        <v>22000</v>
      </c>
      <c r="I40" s="675">
        <v>25000</v>
      </c>
      <c r="J40" s="403">
        <v>64000</v>
      </c>
      <c r="K40" s="404">
        <v>49000</v>
      </c>
      <c r="L40" s="676">
        <v>75000</v>
      </c>
    </row>
    <row r="41" spans="1:12" x14ac:dyDescent="0.35">
      <c r="A41" s="8" t="s">
        <v>387</v>
      </c>
      <c r="B41" s="403">
        <v>32000</v>
      </c>
      <c r="C41" s="404">
        <v>13000</v>
      </c>
      <c r="D41" s="405">
        <v>61000</v>
      </c>
      <c r="E41" s="670">
        <v>15000</v>
      </c>
      <c r="F41" s="211">
        <v>8000</v>
      </c>
      <c r="G41" s="670">
        <v>6000</v>
      </c>
      <c r="H41" s="211">
        <v>20000</v>
      </c>
      <c r="I41" s="678">
        <v>21000</v>
      </c>
      <c r="J41" s="674">
        <v>52000</v>
      </c>
      <c r="K41" s="404">
        <v>33000</v>
      </c>
      <c r="L41" s="676">
        <v>69000</v>
      </c>
    </row>
    <row r="42" spans="1:12" x14ac:dyDescent="0.35">
      <c r="A42" s="8" t="s">
        <v>388</v>
      </c>
      <c r="B42" s="403">
        <v>36000</v>
      </c>
      <c r="C42" s="404">
        <v>17000</v>
      </c>
      <c r="D42" s="405">
        <v>52000</v>
      </c>
      <c r="E42" s="670">
        <v>14000</v>
      </c>
      <c r="F42" s="211">
        <v>7000</v>
      </c>
      <c r="G42" s="670">
        <v>5000</v>
      </c>
      <c r="H42" s="211">
        <v>19000</v>
      </c>
      <c r="I42" s="678">
        <v>22000</v>
      </c>
      <c r="J42" s="674">
        <v>55000</v>
      </c>
      <c r="K42" s="404">
        <v>36000</v>
      </c>
      <c r="L42" s="676">
        <v>60000</v>
      </c>
    </row>
    <row r="43" spans="1:12" x14ac:dyDescent="0.35">
      <c r="A43" s="8" t="s">
        <v>389</v>
      </c>
      <c r="B43" s="403">
        <v>37000</v>
      </c>
      <c r="C43" s="404">
        <v>20000</v>
      </c>
      <c r="D43" s="405">
        <v>70000</v>
      </c>
      <c r="E43" s="670">
        <v>16000</v>
      </c>
      <c r="F43" s="211">
        <v>9000</v>
      </c>
      <c r="G43" s="670">
        <v>8000</v>
      </c>
      <c r="H43" s="211">
        <v>23000</v>
      </c>
      <c r="I43" s="678">
        <v>24000</v>
      </c>
      <c r="J43" s="674">
        <v>60000</v>
      </c>
      <c r="K43" s="404">
        <v>43000</v>
      </c>
      <c r="L43" s="676">
        <v>78000</v>
      </c>
    </row>
    <row r="44" spans="1:12" x14ac:dyDescent="0.35">
      <c r="A44" s="8" t="s">
        <v>390</v>
      </c>
      <c r="B44" s="403">
        <v>43000</v>
      </c>
      <c r="C44" s="404">
        <v>23000</v>
      </c>
      <c r="D44" s="405">
        <v>81000</v>
      </c>
      <c r="E44" s="670">
        <v>17000</v>
      </c>
      <c r="F44" s="211">
        <v>9000</v>
      </c>
      <c r="G44" s="670">
        <v>10000</v>
      </c>
      <c r="H44" s="211">
        <v>27000</v>
      </c>
      <c r="I44" s="675">
        <v>26000</v>
      </c>
      <c r="J44" s="403">
        <v>70000</v>
      </c>
      <c r="K44" s="404">
        <v>50000</v>
      </c>
      <c r="L44" s="676">
        <v>90000</v>
      </c>
    </row>
    <row r="45" spans="1:12" x14ac:dyDescent="0.35">
      <c r="A45" s="8" t="s">
        <v>391</v>
      </c>
      <c r="B45" s="403">
        <v>35000</v>
      </c>
      <c r="C45" s="404">
        <v>13000</v>
      </c>
      <c r="D45" s="405">
        <v>63000</v>
      </c>
      <c r="E45" s="670">
        <v>14000</v>
      </c>
      <c r="F45" s="211">
        <v>7000</v>
      </c>
      <c r="G45" s="670">
        <v>9000</v>
      </c>
      <c r="H45" s="211">
        <v>23000</v>
      </c>
      <c r="I45" s="675">
        <v>25000</v>
      </c>
      <c r="J45" s="403">
        <v>58000</v>
      </c>
      <c r="K45" s="404">
        <v>36000</v>
      </c>
      <c r="L45" s="676">
        <v>70000</v>
      </c>
    </row>
    <row r="46" spans="1:12" x14ac:dyDescent="0.35">
      <c r="A46" s="8" t="s">
        <v>392</v>
      </c>
      <c r="B46" s="403">
        <v>38000</v>
      </c>
      <c r="C46" s="404">
        <v>20000</v>
      </c>
      <c r="D46" s="406">
        <v>55000</v>
      </c>
      <c r="E46" s="677">
        <v>15000</v>
      </c>
      <c r="F46" s="211">
        <v>8000</v>
      </c>
      <c r="G46" s="670">
        <v>7000</v>
      </c>
      <c r="H46" s="211">
        <v>22000</v>
      </c>
      <c r="I46" s="675">
        <v>30000</v>
      </c>
      <c r="J46" s="403">
        <v>60000</v>
      </c>
      <c r="K46" s="404">
        <v>42000</v>
      </c>
      <c r="L46" s="676">
        <v>63000</v>
      </c>
    </row>
    <row r="47" spans="1:12" x14ac:dyDescent="0.35">
      <c r="A47" s="8" t="s">
        <v>284</v>
      </c>
      <c r="B47" s="403">
        <v>27000</v>
      </c>
      <c r="C47" s="404">
        <v>17000</v>
      </c>
      <c r="D47" s="406">
        <v>56000</v>
      </c>
      <c r="E47" s="677">
        <v>16000</v>
      </c>
      <c r="F47" s="211">
        <v>8000</v>
      </c>
      <c r="G47" s="670">
        <v>5000</v>
      </c>
      <c r="H47" s="211">
        <v>20000</v>
      </c>
      <c r="I47" s="678">
        <v>25000</v>
      </c>
      <c r="J47" s="674">
        <v>47000</v>
      </c>
      <c r="K47" s="404">
        <v>37000</v>
      </c>
      <c r="L47" s="676">
        <v>64000</v>
      </c>
    </row>
    <row r="48" spans="1:12" x14ac:dyDescent="0.35">
      <c r="A48" s="199" t="s">
        <v>285</v>
      </c>
      <c r="B48" s="674">
        <v>37000</v>
      </c>
      <c r="C48" s="404">
        <v>20000</v>
      </c>
      <c r="D48" s="406">
        <v>64000</v>
      </c>
      <c r="E48" s="677">
        <v>14000</v>
      </c>
      <c r="F48" s="211">
        <v>8000</v>
      </c>
      <c r="G48" s="677">
        <v>8000</v>
      </c>
      <c r="H48" s="211">
        <v>22000</v>
      </c>
      <c r="I48" s="675">
        <v>29000</v>
      </c>
      <c r="J48" s="403">
        <v>58000</v>
      </c>
      <c r="K48" s="404">
        <v>41000</v>
      </c>
      <c r="L48" s="676">
        <v>72000</v>
      </c>
    </row>
    <row r="49" spans="1:12" x14ac:dyDescent="0.35">
      <c r="A49" s="199" t="s">
        <v>393</v>
      </c>
      <c r="B49" s="674">
        <v>38000</v>
      </c>
      <c r="C49" s="404">
        <v>21000</v>
      </c>
      <c r="D49" s="406">
        <v>61000</v>
      </c>
      <c r="E49" s="677">
        <v>15000</v>
      </c>
      <c r="F49" s="211">
        <v>9000</v>
      </c>
      <c r="G49" s="677">
        <v>7000</v>
      </c>
      <c r="H49" s="211">
        <v>23000</v>
      </c>
      <c r="I49" s="675">
        <v>27000</v>
      </c>
      <c r="J49" s="403">
        <v>61000</v>
      </c>
      <c r="K49" s="404">
        <v>44000</v>
      </c>
      <c r="L49" s="676">
        <v>70000</v>
      </c>
    </row>
    <row r="50" spans="1:12" x14ac:dyDescent="0.35">
      <c r="A50" s="8" t="s">
        <v>287</v>
      </c>
      <c r="B50" s="403">
        <v>36000</v>
      </c>
      <c r="C50" s="404">
        <v>18000</v>
      </c>
      <c r="D50" s="405">
        <v>52000</v>
      </c>
      <c r="E50" s="670">
        <v>15000</v>
      </c>
      <c r="F50" s="211">
        <v>8000</v>
      </c>
      <c r="G50" s="670">
        <v>5000</v>
      </c>
      <c r="H50" s="211">
        <v>20000</v>
      </c>
      <c r="I50" s="678">
        <v>22000</v>
      </c>
      <c r="J50" s="674">
        <v>56000</v>
      </c>
      <c r="K50" s="404">
        <v>38000</v>
      </c>
      <c r="L50" s="676">
        <v>60000</v>
      </c>
    </row>
    <row r="51" spans="1:12" x14ac:dyDescent="0.35">
      <c r="A51" s="8" t="s">
        <v>394</v>
      </c>
      <c r="B51" s="403">
        <v>34000</v>
      </c>
      <c r="C51" s="404"/>
      <c r="D51" s="406">
        <v>44000</v>
      </c>
      <c r="E51" s="677">
        <v>14000</v>
      </c>
      <c r="F51" s="211">
        <v>7000</v>
      </c>
      <c r="G51" s="670">
        <v>6000</v>
      </c>
      <c r="H51" s="211">
        <v>20000</v>
      </c>
      <c r="I51" s="675">
        <v>21000</v>
      </c>
      <c r="J51" s="403">
        <v>54000</v>
      </c>
      <c r="K51" s="404">
        <v>20000</v>
      </c>
      <c r="L51" s="676">
        <v>51000</v>
      </c>
    </row>
    <row r="52" spans="1:12" x14ac:dyDescent="0.35">
      <c r="A52" s="8" t="s">
        <v>395</v>
      </c>
      <c r="B52" s="403">
        <v>42000</v>
      </c>
      <c r="C52" s="404">
        <v>22000</v>
      </c>
      <c r="D52" s="406">
        <v>73000</v>
      </c>
      <c r="E52" s="677">
        <v>16000</v>
      </c>
      <c r="F52" s="211">
        <v>9000</v>
      </c>
      <c r="G52" s="670">
        <v>12000</v>
      </c>
      <c r="H52" s="211">
        <v>28000</v>
      </c>
      <c r="I52" s="678">
        <v>24000</v>
      </c>
      <c r="J52" s="674">
        <v>69000</v>
      </c>
      <c r="K52" s="404">
        <v>50000</v>
      </c>
      <c r="L52" s="676">
        <v>82000</v>
      </c>
    </row>
    <row r="53" spans="1:12" x14ac:dyDescent="0.35">
      <c r="A53" s="8" t="s">
        <v>396</v>
      </c>
      <c r="B53" s="403">
        <v>37000</v>
      </c>
      <c r="C53" s="404">
        <v>22000</v>
      </c>
      <c r="D53" s="406">
        <v>52000</v>
      </c>
      <c r="E53" s="677">
        <v>13000</v>
      </c>
      <c r="F53" s="211">
        <v>7000</v>
      </c>
      <c r="G53" s="670">
        <v>10000</v>
      </c>
      <c r="H53" s="211">
        <v>23000</v>
      </c>
      <c r="I53" s="675">
        <v>25000</v>
      </c>
      <c r="J53" s="403">
        <v>60000</v>
      </c>
      <c r="K53" s="404">
        <v>45000</v>
      </c>
      <c r="L53" s="676">
        <v>58000</v>
      </c>
    </row>
    <row r="54" spans="1:12" x14ac:dyDescent="0.35">
      <c r="A54" s="8" t="s">
        <v>397</v>
      </c>
      <c r="B54" s="403">
        <v>33000</v>
      </c>
      <c r="C54" s="404">
        <v>23000</v>
      </c>
      <c r="D54" s="406">
        <v>50000</v>
      </c>
      <c r="E54" s="677">
        <v>15000</v>
      </c>
      <c r="F54" s="211">
        <v>8000</v>
      </c>
      <c r="G54" s="670">
        <v>8000</v>
      </c>
      <c r="H54" s="211">
        <v>23000</v>
      </c>
      <c r="I54" s="675">
        <v>20000</v>
      </c>
      <c r="J54" s="403">
        <v>56000</v>
      </c>
      <c r="K54" s="404">
        <v>46000</v>
      </c>
      <c r="L54" s="676">
        <v>58000</v>
      </c>
    </row>
    <row r="55" spans="1:12" x14ac:dyDescent="0.35">
      <c r="A55" s="8" t="s">
        <v>398</v>
      </c>
      <c r="B55" s="403">
        <v>45000</v>
      </c>
      <c r="C55" s="404">
        <v>20000</v>
      </c>
      <c r="D55" s="406">
        <v>65000</v>
      </c>
      <c r="E55" s="677">
        <v>13000</v>
      </c>
      <c r="F55" s="211">
        <v>7000</v>
      </c>
      <c r="G55" s="670">
        <v>11000</v>
      </c>
      <c r="H55" s="211">
        <v>24000</v>
      </c>
      <c r="I55" s="675">
        <v>24000</v>
      </c>
      <c r="J55" s="403">
        <v>70000</v>
      </c>
      <c r="K55" s="404">
        <v>44000</v>
      </c>
      <c r="L55" s="676">
        <v>72000</v>
      </c>
    </row>
    <row r="56" spans="1:12" x14ac:dyDescent="0.35">
      <c r="A56" s="8" t="s">
        <v>399</v>
      </c>
      <c r="B56" s="403">
        <v>37000</v>
      </c>
      <c r="C56" s="404">
        <v>22000</v>
      </c>
      <c r="D56" s="405">
        <v>57000</v>
      </c>
      <c r="E56" s="670">
        <v>15000</v>
      </c>
      <c r="F56" s="211">
        <v>8000</v>
      </c>
      <c r="G56" s="670">
        <v>7000</v>
      </c>
      <c r="H56" s="211">
        <v>22000</v>
      </c>
      <c r="I56" s="675">
        <v>26000</v>
      </c>
      <c r="J56" s="403">
        <v>58000</v>
      </c>
      <c r="K56" s="404">
        <v>44000</v>
      </c>
      <c r="L56" s="676">
        <v>65000</v>
      </c>
    </row>
    <row r="57" spans="1:12" x14ac:dyDescent="0.35">
      <c r="A57" s="8" t="s">
        <v>293</v>
      </c>
      <c r="B57" s="403">
        <v>41000</v>
      </c>
      <c r="C57" s="404">
        <v>24000</v>
      </c>
      <c r="D57" s="405">
        <v>62000</v>
      </c>
      <c r="E57" s="670">
        <v>17000</v>
      </c>
      <c r="F57" s="211">
        <v>10000</v>
      </c>
      <c r="G57" s="670">
        <v>11000</v>
      </c>
      <c r="H57" s="211">
        <v>28000</v>
      </c>
      <c r="I57" s="675">
        <v>38000</v>
      </c>
      <c r="J57" s="403">
        <v>69000</v>
      </c>
      <c r="K57" s="404">
        <v>52000</v>
      </c>
      <c r="L57" s="676">
        <v>72000</v>
      </c>
    </row>
    <row r="58" spans="1:12" x14ac:dyDescent="0.35">
      <c r="A58" s="8" t="s">
        <v>400</v>
      </c>
      <c r="B58" s="403">
        <v>37000</v>
      </c>
      <c r="C58" s="404">
        <v>17000</v>
      </c>
      <c r="D58" s="405">
        <v>59000</v>
      </c>
      <c r="E58" s="670">
        <v>16000</v>
      </c>
      <c r="F58" s="211">
        <v>9000</v>
      </c>
      <c r="G58" s="670">
        <v>7000</v>
      </c>
      <c r="H58" s="211">
        <v>23000</v>
      </c>
      <c r="I58" s="675">
        <v>28000</v>
      </c>
      <c r="J58" s="403">
        <v>59000</v>
      </c>
      <c r="K58" s="404">
        <v>40000</v>
      </c>
      <c r="L58" s="676">
        <v>68000</v>
      </c>
    </row>
    <row r="59" spans="1:12" x14ac:dyDescent="0.35">
      <c r="A59" s="8" t="s">
        <v>401</v>
      </c>
      <c r="B59" s="403">
        <v>32000</v>
      </c>
      <c r="C59" s="404">
        <v>21000</v>
      </c>
      <c r="D59" s="405">
        <v>54000</v>
      </c>
      <c r="E59" s="670">
        <v>15000</v>
      </c>
      <c r="F59" s="211">
        <v>8000</v>
      </c>
      <c r="G59" s="670">
        <v>6000</v>
      </c>
      <c r="H59" s="211">
        <v>21000</v>
      </c>
      <c r="I59" s="675">
        <v>24000</v>
      </c>
      <c r="J59" s="403">
        <v>54000</v>
      </c>
      <c r="K59" s="404">
        <v>42000</v>
      </c>
      <c r="L59" s="676">
        <v>62000</v>
      </c>
    </row>
    <row r="60" spans="1:12" x14ac:dyDescent="0.35">
      <c r="A60" s="8" t="s">
        <v>402</v>
      </c>
      <c r="B60" s="403">
        <v>34000</v>
      </c>
      <c r="C60" s="404">
        <v>18000</v>
      </c>
      <c r="D60" s="406">
        <v>54000</v>
      </c>
      <c r="E60" s="677">
        <v>15000</v>
      </c>
      <c r="F60" s="211">
        <v>7000</v>
      </c>
      <c r="G60" s="670">
        <v>9000</v>
      </c>
      <c r="H60" s="211">
        <v>24000</v>
      </c>
      <c r="I60" s="675">
        <v>21000</v>
      </c>
      <c r="J60" s="403">
        <v>57000</v>
      </c>
      <c r="K60" s="404">
        <v>42000</v>
      </c>
      <c r="L60" s="676">
        <v>61000</v>
      </c>
    </row>
    <row r="61" spans="1:12" x14ac:dyDescent="0.35">
      <c r="A61" s="8" t="s">
        <v>403</v>
      </c>
      <c r="B61" s="403">
        <v>47000</v>
      </c>
      <c r="C61" s="404">
        <v>16000</v>
      </c>
      <c r="D61" s="405">
        <v>60000</v>
      </c>
      <c r="E61" s="670">
        <v>16000</v>
      </c>
      <c r="F61" s="211">
        <v>9000</v>
      </c>
      <c r="G61" s="670">
        <v>9000</v>
      </c>
      <c r="H61" s="211">
        <v>24000</v>
      </c>
      <c r="I61" s="675">
        <v>28000</v>
      </c>
      <c r="J61" s="403">
        <v>71000</v>
      </c>
      <c r="K61" s="404">
        <v>40000</v>
      </c>
      <c r="L61" s="676">
        <v>69000</v>
      </c>
    </row>
    <row r="62" spans="1:12" x14ac:dyDescent="0.35">
      <c r="A62" s="8" t="s">
        <v>404</v>
      </c>
      <c r="B62" s="403">
        <v>54000</v>
      </c>
      <c r="C62" s="404">
        <v>25000</v>
      </c>
      <c r="D62" s="405">
        <v>67000</v>
      </c>
      <c r="E62" s="670">
        <v>16000</v>
      </c>
      <c r="F62" s="211">
        <v>10000</v>
      </c>
      <c r="G62" s="670">
        <v>10000</v>
      </c>
      <c r="H62" s="211">
        <v>27000</v>
      </c>
      <c r="I62" s="678">
        <v>29000</v>
      </c>
      <c r="J62" s="674">
        <v>81000</v>
      </c>
      <c r="K62" s="404">
        <v>52000</v>
      </c>
      <c r="L62" s="676">
        <v>76000</v>
      </c>
    </row>
    <row r="63" spans="1:12" x14ac:dyDescent="0.35">
      <c r="A63" s="8" t="s">
        <v>405</v>
      </c>
      <c r="B63" s="403">
        <v>44000</v>
      </c>
      <c r="C63" s="404"/>
      <c r="D63" s="405">
        <v>57000</v>
      </c>
      <c r="E63" s="670">
        <v>14000</v>
      </c>
      <c r="F63" s="211">
        <v>8000</v>
      </c>
      <c r="G63" s="670">
        <v>8000</v>
      </c>
      <c r="H63" s="211">
        <v>22000</v>
      </c>
      <c r="I63" s="675">
        <v>23000</v>
      </c>
      <c r="J63" s="403">
        <v>67000</v>
      </c>
      <c r="K63" s="404">
        <v>22000</v>
      </c>
      <c r="L63" s="676">
        <v>65000</v>
      </c>
    </row>
    <row r="64" spans="1:12" x14ac:dyDescent="0.35">
      <c r="A64" s="8" t="s">
        <v>406</v>
      </c>
      <c r="B64" s="403">
        <v>37000</v>
      </c>
      <c r="C64" s="404">
        <v>22000</v>
      </c>
      <c r="D64" s="405">
        <v>58000</v>
      </c>
      <c r="E64" s="670">
        <v>15000</v>
      </c>
      <c r="F64" s="211">
        <v>8000</v>
      </c>
      <c r="G64" s="670">
        <v>7000</v>
      </c>
      <c r="H64" s="211">
        <v>22000</v>
      </c>
      <c r="I64" s="678">
        <v>26000</v>
      </c>
      <c r="J64" s="674">
        <v>58000</v>
      </c>
      <c r="K64" s="404">
        <v>44000</v>
      </c>
      <c r="L64" s="676">
        <v>66000</v>
      </c>
    </row>
    <row r="65" spans="1:12" x14ac:dyDescent="0.35">
      <c r="A65" s="8" t="s">
        <v>407</v>
      </c>
      <c r="B65" s="403">
        <v>41000</v>
      </c>
      <c r="C65" s="404">
        <v>23000</v>
      </c>
      <c r="D65" s="405">
        <v>69000</v>
      </c>
      <c r="E65" s="670">
        <v>18000</v>
      </c>
      <c r="F65" s="211">
        <v>10000</v>
      </c>
      <c r="G65" s="670">
        <v>10000</v>
      </c>
      <c r="H65" s="211">
        <v>28000</v>
      </c>
      <c r="I65" s="675">
        <v>27000</v>
      </c>
      <c r="J65" s="403">
        <v>68000</v>
      </c>
      <c r="K65" s="404">
        <v>50000</v>
      </c>
      <c r="L65" s="676">
        <v>79000</v>
      </c>
    </row>
    <row r="66" spans="1:12" x14ac:dyDescent="0.35">
      <c r="A66" s="8" t="s">
        <v>408</v>
      </c>
      <c r="B66" s="403">
        <v>32000</v>
      </c>
      <c r="C66" s="404">
        <v>17000</v>
      </c>
      <c r="D66" s="405">
        <v>52000</v>
      </c>
      <c r="E66" s="670">
        <v>14000</v>
      </c>
      <c r="F66" s="211">
        <v>7000</v>
      </c>
      <c r="G66" s="670">
        <v>6000</v>
      </c>
      <c r="H66" s="211">
        <v>20000</v>
      </c>
      <c r="I66" s="675">
        <v>23000</v>
      </c>
      <c r="J66" s="403">
        <v>52000</v>
      </c>
      <c r="K66" s="404">
        <v>37000</v>
      </c>
      <c r="L66" s="676">
        <v>59000</v>
      </c>
    </row>
    <row r="67" spans="1:12" x14ac:dyDescent="0.35">
      <c r="A67" s="8" t="s">
        <v>409</v>
      </c>
      <c r="B67" s="403">
        <v>44000</v>
      </c>
      <c r="C67" s="404">
        <v>23000</v>
      </c>
      <c r="D67" s="405">
        <v>81000</v>
      </c>
      <c r="E67" s="670">
        <v>16000</v>
      </c>
      <c r="F67" s="211">
        <v>10000</v>
      </c>
      <c r="G67" s="670">
        <v>12000</v>
      </c>
      <c r="H67" s="211">
        <v>29000</v>
      </c>
      <c r="I67" s="678">
        <v>25000</v>
      </c>
      <c r="J67" s="674">
        <v>73000</v>
      </c>
      <c r="K67" s="404">
        <v>52000</v>
      </c>
      <c r="L67" s="676">
        <v>91000</v>
      </c>
    </row>
    <row r="68" spans="1:12" x14ac:dyDescent="0.35">
      <c r="A68" s="8" t="s">
        <v>410</v>
      </c>
      <c r="B68" s="403">
        <v>44000</v>
      </c>
      <c r="C68" s="404">
        <v>17000</v>
      </c>
      <c r="D68" s="406">
        <v>46000</v>
      </c>
      <c r="E68" s="677">
        <v>15000</v>
      </c>
      <c r="F68" s="211">
        <v>8000</v>
      </c>
      <c r="G68" s="670">
        <v>8000</v>
      </c>
      <c r="H68" s="211">
        <v>23000</v>
      </c>
      <c r="I68" s="678">
        <v>25000</v>
      </c>
      <c r="J68" s="674">
        <v>67000</v>
      </c>
      <c r="K68" s="404">
        <v>40000</v>
      </c>
      <c r="L68" s="676">
        <v>54000</v>
      </c>
    </row>
    <row r="69" spans="1:12" x14ac:dyDescent="0.35">
      <c r="A69" s="8" t="s">
        <v>305</v>
      </c>
      <c r="B69" s="403">
        <v>38000</v>
      </c>
      <c r="C69" s="404">
        <v>19000</v>
      </c>
      <c r="D69" s="406">
        <v>51000</v>
      </c>
      <c r="E69" s="677">
        <v>15000</v>
      </c>
      <c r="F69" s="211">
        <v>8000</v>
      </c>
      <c r="G69" s="670">
        <v>6000</v>
      </c>
      <c r="H69" s="211">
        <v>21000</v>
      </c>
      <c r="I69" s="675">
        <v>27000</v>
      </c>
      <c r="J69" s="403">
        <v>60000</v>
      </c>
      <c r="K69" s="404">
        <v>40000</v>
      </c>
      <c r="L69" s="676">
        <v>59000</v>
      </c>
    </row>
    <row r="70" spans="1:12" x14ac:dyDescent="0.35">
      <c r="A70" s="8" t="s">
        <v>411</v>
      </c>
      <c r="B70" s="403">
        <v>42000</v>
      </c>
      <c r="C70" s="404">
        <v>22000</v>
      </c>
      <c r="D70" s="406">
        <v>60000</v>
      </c>
      <c r="E70" s="677">
        <v>16000</v>
      </c>
      <c r="F70" s="211">
        <v>9000</v>
      </c>
      <c r="G70" s="670">
        <v>9000</v>
      </c>
      <c r="H70" s="211">
        <v>25000</v>
      </c>
      <c r="I70" s="675">
        <v>26000</v>
      </c>
      <c r="J70" s="403">
        <v>67000</v>
      </c>
      <c r="K70" s="404">
        <v>47000</v>
      </c>
      <c r="L70" s="676">
        <v>68000</v>
      </c>
    </row>
    <row r="71" spans="1:12" x14ac:dyDescent="0.35">
      <c r="A71" s="8" t="s">
        <v>412</v>
      </c>
      <c r="B71" s="403">
        <v>37000</v>
      </c>
      <c r="C71" s="404">
        <v>18000</v>
      </c>
      <c r="D71" s="405">
        <v>56000</v>
      </c>
      <c r="E71" s="670">
        <v>14000</v>
      </c>
      <c r="F71" s="211">
        <v>8000</v>
      </c>
      <c r="G71" s="670">
        <v>7000</v>
      </c>
      <c r="H71" s="211">
        <v>21000</v>
      </c>
      <c r="I71" s="675">
        <v>26000</v>
      </c>
      <c r="J71" s="403">
        <v>58000</v>
      </c>
      <c r="K71" s="404">
        <v>39000</v>
      </c>
      <c r="L71" s="676">
        <v>64000</v>
      </c>
    </row>
    <row r="72" spans="1:12" x14ac:dyDescent="0.35">
      <c r="A72" s="8" t="s">
        <v>413</v>
      </c>
      <c r="B72" s="403">
        <v>41000</v>
      </c>
      <c r="C72" s="404">
        <v>21000</v>
      </c>
      <c r="D72" s="404">
        <v>78000</v>
      </c>
      <c r="E72" s="211">
        <v>16000</v>
      </c>
      <c r="F72" s="211">
        <v>9000</v>
      </c>
      <c r="G72" s="670">
        <v>10000</v>
      </c>
      <c r="H72" s="211">
        <v>25000</v>
      </c>
      <c r="I72" s="678">
        <v>26000</v>
      </c>
      <c r="J72" s="674">
        <v>66000</v>
      </c>
      <c r="K72" s="404">
        <v>46000</v>
      </c>
      <c r="L72" s="676">
        <v>87000</v>
      </c>
    </row>
    <row r="73" spans="1:12" x14ac:dyDescent="0.35">
      <c r="A73" s="8" t="s">
        <v>414</v>
      </c>
      <c r="B73" s="403">
        <v>46000</v>
      </c>
      <c r="C73" s="404">
        <v>26000</v>
      </c>
      <c r="D73" s="404">
        <v>58000</v>
      </c>
      <c r="E73" s="211">
        <v>14000</v>
      </c>
      <c r="F73" s="211">
        <v>8000</v>
      </c>
      <c r="G73" s="670">
        <v>9000</v>
      </c>
      <c r="H73" s="211">
        <v>23000</v>
      </c>
      <c r="I73" s="675">
        <v>28000</v>
      </c>
      <c r="J73" s="403">
        <v>69000</v>
      </c>
      <c r="K73" s="404">
        <v>49000</v>
      </c>
      <c r="L73" s="676">
        <v>66000</v>
      </c>
    </row>
    <row r="74" spans="1:12" x14ac:dyDescent="0.35">
      <c r="A74" s="8" t="s">
        <v>312</v>
      </c>
      <c r="B74" s="403">
        <v>41000</v>
      </c>
      <c r="C74" s="404">
        <v>18000</v>
      </c>
      <c r="D74" s="404">
        <v>63000</v>
      </c>
      <c r="E74" s="211">
        <v>15000</v>
      </c>
      <c r="F74" s="211">
        <v>9000</v>
      </c>
      <c r="G74" s="670">
        <v>6000</v>
      </c>
      <c r="H74" s="211">
        <v>22000</v>
      </c>
      <c r="I74" s="678">
        <v>24000</v>
      </c>
      <c r="J74" s="674">
        <v>62000</v>
      </c>
      <c r="K74" s="404">
        <v>40000</v>
      </c>
      <c r="L74" s="676">
        <v>72000</v>
      </c>
    </row>
    <row r="75" spans="1:12" x14ac:dyDescent="0.35">
      <c r="A75" s="8" t="s">
        <v>415</v>
      </c>
      <c r="B75" s="403">
        <v>47000</v>
      </c>
      <c r="C75" s="404">
        <v>31000</v>
      </c>
      <c r="D75" s="404">
        <v>83000</v>
      </c>
      <c r="E75" s="211">
        <v>16000</v>
      </c>
      <c r="F75" s="211">
        <v>9000</v>
      </c>
      <c r="G75" s="670">
        <v>7000</v>
      </c>
      <c r="H75" s="211">
        <v>22000</v>
      </c>
      <c r="I75" s="678">
        <v>25000</v>
      </c>
      <c r="J75" s="674">
        <v>69000</v>
      </c>
      <c r="K75" s="404">
        <v>54000</v>
      </c>
      <c r="L75" s="676">
        <v>92000</v>
      </c>
    </row>
    <row r="76" spans="1:12" x14ac:dyDescent="0.35">
      <c r="A76" s="8" t="s">
        <v>416</v>
      </c>
      <c r="B76" s="403">
        <v>55000</v>
      </c>
      <c r="C76" s="404">
        <v>33000</v>
      </c>
      <c r="D76" s="404">
        <v>67000</v>
      </c>
      <c r="E76" s="211">
        <v>15000</v>
      </c>
      <c r="F76" s="211">
        <v>9000</v>
      </c>
      <c r="G76" s="670">
        <v>12000</v>
      </c>
      <c r="H76" s="211">
        <v>27000</v>
      </c>
      <c r="I76" s="675">
        <v>30000</v>
      </c>
      <c r="J76" s="403">
        <v>82000</v>
      </c>
      <c r="K76" s="404">
        <v>60000</v>
      </c>
      <c r="L76" s="676">
        <v>76000</v>
      </c>
    </row>
    <row r="77" spans="1:12" x14ac:dyDescent="0.35">
      <c r="A77" s="8" t="s">
        <v>417</v>
      </c>
      <c r="B77" s="403">
        <v>45000</v>
      </c>
      <c r="C77" s="404">
        <v>20000</v>
      </c>
      <c r="D77" s="404">
        <v>62000</v>
      </c>
      <c r="E77" s="211">
        <v>16000</v>
      </c>
      <c r="F77" s="211">
        <v>9000</v>
      </c>
      <c r="G77" s="670">
        <v>8000</v>
      </c>
      <c r="H77" s="211">
        <v>24000</v>
      </c>
      <c r="I77" s="675">
        <v>22000</v>
      </c>
      <c r="J77" s="403">
        <v>69000</v>
      </c>
      <c r="K77" s="404">
        <v>44000</v>
      </c>
      <c r="L77" s="676">
        <v>71000</v>
      </c>
    </row>
    <row r="78" spans="1:12" x14ac:dyDescent="0.35">
      <c r="A78" s="8" t="s">
        <v>316</v>
      </c>
      <c r="B78" s="403">
        <v>38000</v>
      </c>
      <c r="C78" s="404">
        <v>16000</v>
      </c>
      <c r="D78" s="404">
        <v>66000</v>
      </c>
      <c r="E78" s="211">
        <v>15000</v>
      </c>
      <c r="F78" s="211">
        <v>8000</v>
      </c>
      <c r="G78" s="670">
        <v>9000</v>
      </c>
      <c r="H78" s="211">
        <v>24000</v>
      </c>
      <c r="I78" s="675">
        <v>30000</v>
      </c>
      <c r="J78" s="403">
        <v>62000</v>
      </c>
      <c r="K78" s="404">
        <v>39000</v>
      </c>
      <c r="L78" s="676">
        <v>75000</v>
      </c>
    </row>
    <row r="79" spans="1:12" x14ac:dyDescent="0.35">
      <c r="A79" s="199" t="s">
        <v>317</v>
      </c>
      <c r="B79" s="674">
        <v>40000</v>
      </c>
      <c r="C79" s="404">
        <v>21000</v>
      </c>
      <c r="D79" s="404">
        <v>74000</v>
      </c>
      <c r="E79" s="211">
        <v>15000</v>
      </c>
      <c r="F79" s="675">
        <v>8000</v>
      </c>
      <c r="G79" s="670">
        <v>8000</v>
      </c>
      <c r="H79" s="211">
        <v>23000</v>
      </c>
      <c r="I79" s="678">
        <v>28000</v>
      </c>
      <c r="J79" s="674">
        <v>63000</v>
      </c>
      <c r="K79" s="404">
        <v>43000</v>
      </c>
      <c r="L79" s="676">
        <v>82000</v>
      </c>
    </row>
    <row r="80" spans="1:12" x14ac:dyDescent="0.35">
      <c r="A80" s="8" t="s">
        <v>418</v>
      </c>
      <c r="B80" s="403">
        <v>47000</v>
      </c>
      <c r="C80" s="404">
        <v>22000</v>
      </c>
      <c r="D80" s="404">
        <v>59000</v>
      </c>
      <c r="E80" s="211">
        <v>14000</v>
      </c>
      <c r="F80" s="211">
        <v>7000</v>
      </c>
      <c r="G80" s="670">
        <v>10000</v>
      </c>
      <c r="H80" s="211">
        <v>23000</v>
      </c>
      <c r="I80" s="678">
        <v>26000</v>
      </c>
      <c r="J80" s="674">
        <v>70000</v>
      </c>
      <c r="K80" s="404">
        <v>45000</v>
      </c>
      <c r="L80" s="676">
        <v>67000</v>
      </c>
    </row>
    <row r="81" spans="1:12" x14ac:dyDescent="0.35">
      <c r="A81" s="8" t="s">
        <v>319</v>
      </c>
      <c r="B81" s="403">
        <v>44000</v>
      </c>
      <c r="C81" s="404">
        <v>23000</v>
      </c>
      <c r="D81" s="404">
        <v>56000</v>
      </c>
      <c r="E81" s="211">
        <v>16000</v>
      </c>
      <c r="F81" s="211">
        <v>10000</v>
      </c>
      <c r="G81" s="670">
        <v>8000</v>
      </c>
      <c r="H81" s="211">
        <v>24000</v>
      </c>
      <c r="I81" s="675">
        <v>27000</v>
      </c>
      <c r="J81" s="403">
        <v>68000</v>
      </c>
      <c r="K81" s="404">
        <v>47000</v>
      </c>
      <c r="L81" s="676">
        <v>66000</v>
      </c>
    </row>
    <row r="82" spans="1:12" x14ac:dyDescent="0.35">
      <c r="A82" s="8" t="s">
        <v>419</v>
      </c>
      <c r="B82" s="403">
        <v>48000</v>
      </c>
      <c r="C82" s="404">
        <v>26000</v>
      </c>
      <c r="D82" s="404">
        <v>69000</v>
      </c>
      <c r="E82" s="211">
        <v>15000</v>
      </c>
      <c r="F82" s="211">
        <v>8000</v>
      </c>
      <c r="G82" s="670">
        <v>10000</v>
      </c>
      <c r="H82" s="211">
        <v>25000</v>
      </c>
      <c r="I82" s="675">
        <v>32000</v>
      </c>
      <c r="J82" s="403">
        <v>73000</v>
      </c>
      <c r="K82" s="404">
        <v>51000</v>
      </c>
      <c r="L82" s="676">
        <v>77000</v>
      </c>
    </row>
    <row r="83" spans="1:12" x14ac:dyDescent="0.35">
      <c r="A83" s="199" t="s">
        <v>322</v>
      </c>
      <c r="B83" s="674">
        <v>43000</v>
      </c>
      <c r="C83" s="404"/>
      <c r="D83" s="404">
        <v>55000</v>
      </c>
      <c r="E83" s="211">
        <v>15000</v>
      </c>
      <c r="F83" s="675">
        <v>8000</v>
      </c>
      <c r="G83" s="670">
        <v>7000</v>
      </c>
      <c r="H83" s="211">
        <v>23000</v>
      </c>
      <c r="I83" s="678">
        <v>31000</v>
      </c>
      <c r="J83" s="674">
        <v>66000</v>
      </c>
      <c r="K83" s="404">
        <v>23000</v>
      </c>
      <c r="L83" s="676">
        <v>63000</v>
      </c>
    </row>
    <row r="84" spans="1:12" x14ac:dyDescent="0.35">
      <c r="A84" s="8" t="s">
        <v>420</v>
      </c>
      <c r="B84" s="403">
        <v>35000</v>
      </c>
      <c r="C84" s="404">
        <v>10000</v>
      </c>
      <c r="D84" s="404">
        <v>55000</v>
      </c>
      <c r="E84" s="211">
        <v>15000</v>
      </c>
      <c r="F84" s="211">
        <v>8000</v>
      </c>
      <c r="G84" s="670">
        <v>7000</v>
      </c>
      <c r="H84" s="211">
        <v>21000</v>
      </c>
      <c r="I84" s="675">
        <v>25000</v>
      </c>
      <c r="J84" s="403">
        <v>56000</v>
      </c>
      <c r="K84" s="404">
        <v>32000</v>
      </c>
      <c r="L84" s="676">
        <v>62000</v>
      </c>
    </row>
    <row r="85" spans="1:12" x14ac:dyDescent="0.35">
      <c r="A85" s="8" t="s">
        <v>421</v>
      </c>
      <c r="B85" s="403">
        <v>50000</v>
      </c>
      <c r="C85" s="404">
        <v>25000</v>
      </c>
      <c r="D85" s="404">
        <v>59000</v>
      </c>
      <c r="E85" s="211">
        <v>14000</v>
      </c>
      <c r="F85" s="211">
        <v>8000</v>
      </c>
      <c r="G85" s="670">
        <v>12000</v>
      </c>
      <c r="H85" s="211">
        <v>26000</v>
      </c>
      <c r="I85" s="675">
        <v>29000</v>
      </c>
      <c r="J85" s="403">
        <v>76000</v>
      </c>
      <c r="K85" s="404">
        <v>51000</v>
      </c>
      <c r="L85" s="676">
        <v>67000</v>
      </c>
    </row>
    <row r="86" spans="1:12" x14ac:dyDescent="0.35">
      <c r="A86" s="199" t="s">
        <v>422</v>
      </c>
      <c r="B86" s="674">
        <v>55000</v>
      </c>
      <c r="C86" s="404">
        <v>23000</v>
      </c>
      <c r="D86" s="404">
        <v>87000</v>
      </c>
      <c r="E86" s="211">
        <v>16000</v>
      </c>
      <c r="F86" s="675">
        <v>10000</v>
      </c>
      <c r="G86" s="670">
        <v>12000</v>
      </c>
      <c r="H86" s="211">
        <v>28000</v>
      </c>
      <c r="I86" s="675">
        <v>35000</v>
      </c>
      <c r="J86" s="403">
        <v>82000</v>
      </c>
      <c r="K86" s="404">
        <v>51000</v>
      </c>
      <c r="L86" s="676">
        <v>97000</v>
      </c>
    </row>
    <row r="87" spans="1:12" x14ac:dyDescent="0.35">
      <c r="A87" s="8" t="s">
        <v>423</v>
      </c>
      <c r="B87" s="403">
        <v>54000</v>
      </c>
      <c r="C87" s="404">
        <v>22000</v>
      </c>
      <c r="D87" s="404">
        <v>94000</v>
      </c>
      <c r="E87" s="211">
        <v>16000</v>
      </c>
      <c r="F87" s="211">
        <v>10000</v>
      </c>
      <c r="G87" s="670">
        <v>11000</v>
      </c>
      <c r="H87" s="211">
        <v>27000</v>
      </c>
      <c r="I87" s="675">
        <v>35000</v>
      </c>
      <c r="J87" s="403">
        <v>81000</v>
      </c>
      <c r="K87" s="404">
        <v>49000</v>
      </c>
      <c r="L87" s="676">
        <v>104000</v>
      </c>
    </row>
    <row r="88" spans="1:12" x14ac:dyDescent="0.35">
      <c r="A88" s="8" t="s">
        <v>424</v>
      </c>
      <c r="B88" s="403">
        <v>44000</v>
      </c>
      <c r="C88" s="404">
        <v>25000</v>
      </c>
      <c r="D88" s="404">
        <v>57000</v>
      </c>
      <c r="E88" s="211">
        <v>15000</v>
      </c>
      <c r="F88" s="211">
        <v>8000</v>
      </c>
      <c r="G88" s="670">
        <v>9000</v>
      </c>
      <c r="H88" s="211">
        <v>24000</v>
      </c>
      <c r="I88" s="675">
        <v>35000</v>
      </c>
      <c r="J88" s="403">
        <v>68000</v>
      </c>
      <c r="K88" s="404">
        <v>49000</v>
      </c>
      <c r="L88" s="676">
        <v>65000</v>
      </c>
    </row>
    <row r="89" spans="1:12" x14ac:dyDescent="0.35">
      <c r="A89" s="8" t="s">
        <v>425</v>
      </c>
      <c r="B89" s="403">
        <v>35000</v>
      </c>
      <c r="C89" s="404">
        <v>19000</v>
      </c>
      <c r="D89" s="404">
        <v>43000</v>
      </c>
      <c r="E89" s="211">
        <v>16000</v>
      </c>
      <c r="F89" s="211">
        <v>9000</v>
      </c>
      <c r="G89" s="670">
        <v>6000</v>
      </c>
      <c r="H89" s="211">
        <v>21000</v>
      </c>
      <c r="I89" s="675">
        <v>20000</v>
      </c>
      <c r="J89" s="403">
        <v>56000</v>
      </c>
      <c r="K89" s="404">
        <v>41000</v>
      </c>
      <c r="L89" s="676">
        <v>53000</v>
      </c>
    </row>
    <row r="90" spans="1:12" x14ac:dyDescent="0.35">
      <c r="A90" s="8" t="s">
        <v>426</v>
      </c>
      <c r="B90" s="403">
        <v>52000</v>
      </c>
      <c r="C90" s="404">
        <v>31000</v>
      </c>
      <c r="D90" s="404">
        <v>67000</v>
      </c>
      <c r="E90" s="211">
        <v>15000</v>
      </c>
      <c r="F90" s="211">
        <v>9000</v>
      </c>
      <c r="G90" s="670">
        <v>13000</v>
      </c>
      <c r="H90" s="211">
        <v>29000</v>
      </c>
      <c r="I90" s="675">
        <v>34000</v>
      </c>
      <c r="J90" s="403">
        <v>80000</v>
      </c>
      <c r="K90" s="404">
        <v>60000</v>
      </c>
      <c r="L90" s="676">
        <v>76000</v>
      </c>
    </row>
    <row r="91" spans="1:12" x14ac:dyDescent="0.35">
      <c r="A91" s="8" t="s">
        <v>330</v>
      </c>
      <c r="B91" s="403">
        <v>42000</v>
      </c>
      <c r="C91" s="404">
        <v>25000</v>
      </c>
      <c r="D91" s="404">
        <v>66000</v>
      </c>
      <c r="E91" s="211">
        <v>17000</v>
      </c>
      <c r="F91" s="211">
        <v>10000</v>
      </c>
      <c r="G91" s="670">
        <v>8000</v>
      </c>
      <c r="H91" s="211">
        <v>25000</v>
      </c>
      <c r="I91" s="675">
        <v>22000</v>
      </c>
      <c r="J91" s="403">
        <v>68000</v>
      </c>
      <c r="K91" s="404">
        <v>51000</v>
      </c>
      <c r="L91" s="676">
        <v>76000</v>
      </c>
    </row>
    <row r="92" spans="1:12" x14ac:dyDescent="0.35">
      <c r="A92" s="8" t="s">
        <v>427</v>
      </c>
      <c r="B92" s="403">
        <v>42000</v>
      </c>
      <c r="C92" s="404">
        <v>23000</v>
      </c>
      <c r="D92" s="404">
        <v>55000</v>
      </c>
      <c r="E92" s="211">
        <v>15000</v>
      </c>
      <c r="F92" s="211">
        <v>8000</v>
      </c>
      <c r="G92" s="670">
        <v>7000</v>
      </c>
      <c r="H92" s="211">
        <v>22000</v>
      </c>
      <c r="I92" s="675">
        <v>30000</v>
      </c>
      <c r="J92" s="403">
        <v>64000</v>
      </c>
      <c r="K92" s="404">
        <v>45000</v>
      </c>
      <c r="L92" s="676">
        <v>63000</v>
      </c>
    </row>
    <row r="93" spans="1:12" x14ac:dyDescent="0.35">
      <c r="A93" s="8" t="s">
        <v>428</v>
      </c>
      <c r="B93" s="403">
        <v>42000</v>
      </c>
      <c r="C93" s="404">
        <v>25000</v>
      </c>
      <c r="D93" s="404">
        <v>53000</v>
      </c>
      <c r="E93" s="211">
        <v>15000</v>
      </c>
      <c r="F93" s="211">
        <v>8000</v>
      </c>
      <c r="G93" s="670">
        <v>9000</v>
      </c>
      <c r="H93" s="211">
        <v>24000</v>
      </c>
      <c r="I93" s="675">
        <v>26000</v>
      </c>
      <c r="J93" s="403">
        <v>66000</v>
      </c>
      <c r="K93" s="404">
        <v>48000</v>
      </c>
      <c r="L93" s="676">
        <v>61000</v>
      </c>
    </row>
    <row r="94" spans="1:12" x14ac:dyDescent="0.35">
      <c r="A94" s="8" t="s">
        <v>332</v>
      </c>
      <c r="B94" s="403">
        <v>45000</v>
      </c>
      <c r="C94" s="404">
        <v>21000</v>
      </c>
      <c r="D94" s="404">
        <v>51000</v>
      </c>
      <c r="E94" s="211">
        <v>15000</v>
      </c>
      <c r="F94" s="211">
        <v>9000</v>
      </c>
      <c r="G94" s="670">
        <v>7000</v>
      </c>
      <c r="H94" s="211">
        <v>22000</v>
      </c>
      <c r="I94" s="675">
        <v>24000</v>
      </c>
      <c r="J94" s="403">
        <v>67000</v>
      </c>
      <c r="K94" s="404">
        <v>43000</v>
      </c>
      <c r="L94" s="676">
        <v>59000</v>
      </c>
    </row>
    <row r="95" spans="1:12" x14ac:dyDescent="0.35">
      <c r="A95" s="8" t="s">
        <v>429</v>
      </c>
      <c r="B95" s="403">
        <v>37000</v>
      </c>
      <c r="C95" s="404">
        <v>25000</v>
      </c>
      <c r="D95" s="404">
        <v>48000</v>
      </c>
      <c r="E95" s="211">
        <v>13000</v>
      </c>
      <c r="F95" s="211">
        <v>6000</v>
      </c>
      <c r="G95" s="670">
        <v>8000</v>
      </c>
      <c r="H95" s="211">
        <v>21000</v>
      </c>
      <c r="I95" s="675">
        <v>24000</v>
      </c>
      <c r="J95" s="403">
        <v>58000</v>
      </c>
      <c r="K95" s="404">
        <v>46000</v>
      </c>
      <c r="L95" s="676">
        <v>55000</v>
      </c>
    </row>
    <row r="96" spans="1:12" x14ac:dyDescent="0.35">
      <c r="A96" s="8" t="s">
        <v>334</v>
      </c>
      <c r="B96" s="403">
        <v>38000</v>
      </c>
      <c r="C96" s="404">
        <v>26000</v>
      </c>
      <c r="D96" s="404">
        <v>58000</v>
      </c>
      <c r="E96" s="211">
        <v>16000</v>
      </c>
      <c r="F96" s="211">
        <v>9000</v>
      </c>
      <c r="G96" s="670">
        <v>6000</v>
      </c>
      <c r="H96" s="211">
        <v>22000</v>
      </c>
      <c r="I96" s="675">
        <v>24000</v>
      </c>
      <c r="J96" s="403">
        <v>60000</v>
      </c>
      <c r="K96" s="404">
        <v>48000</v>
      </c>
      <c r="L96" s="676">
        <v>68000</v>
      </c>
    </row>
    <row r="97" spans="1:12" x14ac:dyDescent="0.35">
      <c r="A97" s="8" t="s">
        <v>335</v>
      </c>
      <c r="B97" s="403">
        <v>42000</v>
      </c>
      <c r="C97" s="404">
        <v>25000</v>
      </c>
      <c r="D97" s="404">
        <v>58000</v>
      </c>
      <c r="E97" s="211">
        <v>14000</v>
      </c>
      <c r="F97" s="211">
        <v>8000</v>
      </c>
      <c r="G97" s="670">
        <v>7000</v>
      </c>
      <c r="H97" s="211">
        <v>22000</v>
      </c>
      <c r="I97" s="675">
        <v>27000</v>
      </c>
      <c r="J97" s="403">
        <v>64000</v>
      </c>
      <c r="K97" s="404">
        <v>46000</v>
      </c>
      <c r="L97" s="676">
        <v>66000</v>
      </c>
    </row>
    <row r="98" spans="1:12" x14ac:dyDescent="0.35">
      <c r="A98" s="8" t="s">
        <v>336</v>
      </c>
      <c r="B98" s="403">
        <v>37000</v>
      </c>
      <c r="C98" s="404">
        <v>18000</v>
      </c>
      <c r="D98" s="404">
        <v>54000</v>
      </c>
      <c r="E98" s="211">
        <v>16000</v>
      </c>
      <c r="F98" s="211">
        <v>9000</v>
      </c>
      <c r="G98" s="670">
        <v>6000</v>
      </c>
      <c r="H98" s="211">
        <v>22000</v>
      </c>
      <c r="I98" s="675">
        <v>25000</v>
      </c>
      <c r="J98" s="403">
        <v>58000</v>
      </c>
      <c r="K98" s="404">
        <v>40000</v>
      </c>
      <c r="L98" s="676">
        <v>63000</v>
      </c>
    </row>
    <row r="99" spans="1:12" x14ac:dyDescent="0.35">
      <c r="A99" s="8" t="s">
        <v>430</v>
      </c>
      <c r="B99" s="403">
        <v>46000</v>
      </c>
      <c r="C99" s="404"/>
      <c r="D99" s="404">
        <v>71000</v>
      </c>
      <c r="E99" s="211">
        <v>15000</v>
      </c>
      <c r="F99" s="211">
        <v>8000</v>
      </c>
      <c r="G99" s="670">
        <v>13000</v>
      </c>
      <c r="H99" s="211">
        <v>27000</v>
      </c>
      <c r="I99" s="675">
        <v>33000</v>
      </c>
      <c r="J99" s="403">
        <v>74000</v>
      </c>
      <c r="K99" s="404">
        <v>27000</v>
      </c>
      <c r="L99" s="676">
        <v>79000</v>
      </c>
    </row>
    <row r="100" spans="1:12" x14ac:dyDescent="0.35">
      <c r="A100" s="8" t="s">
        <v>431</v>
      </c>
      <c r="B100" s="403">
        <v>37000</v>
      </c>
      <c r="C100" s="404">
        <v>20000</v>
      </c>
      <c r="D100" s="404">
        <v>70000</v>
      </c>
      <c r="E100" s="211">
        <v>15000</v>
      </c>
      <c r="F100" s="211">
        <v>8000</v>
      </c>
      <c r="G100" s="670">
        <v>9000</v>
      </c>
      <c r="H100" s="211">
        <v>24000</v>
      </c>
      <c r="I100" s="675">
        <v>30000</v>
      </c>
      <c r="J100" s="403">
        <v>60000</v>
      </c>
      <c r="K100" s="404">
        <v>44000</v>
      </c>
      <c r="L100" s="676">
        <v>78000</v>
      </c>
    </row>
    <row r="101" spans="1:12" x14ac:dyDescent="0.35">
      <c r="A101" s="8" t="s">
        <v>432</v>
      </c>
      <c r="B101" s="403">
        <v>41000</v>
      </c>
      <c r="C101" s="404">
        <v>27000</v>
      </c>
      <c r="D101" s="404">
        <v>90000</v>
      </c>
      <c r="E101" s="211">
        <v>17000</v>
      </c>
      <c r="F101" s="211">
        <v>11000</v>
      </c>
      <c r="G101" s="670">
        <v>13000</v>
      </c>
      <c r="H101" s="211">
        <v>30000</v>
      </c>
      <c r="I101" s="675">
        <v>44000</v>
      </c>
      <c r="J101" s="403">
        <v>71000</v>
      </c>
      <c r="K101" s="404">
        <v>57000</v>
      </c>
      <c r="L101" s="676">
        <v>101000</v>
      </c>
    </row>
    <row r="102" spans="1:12" x14ac:dyDescent="0.35">
      <c r="A102" s="8" t="s">
        <v>340</v>
      </c>
      <c r="B102" s="403">
        <v>37000</v>
      </c>
      <c r="C102" s="404">
        <v>20000</v>
      </c>
      <c r="D102" s="404">
        <v>58000</v>
      </c>
      <c r="E102" s="211">
        <v>16000</v>
      </c>
      <c r="F102" s="211">
        <v>8000</v>
      </c>
      <c r="G102" s="670">
        <v>7000</v>
      </c>
      <c r="H102" s="211">
        <v>23000</v>
      </c>
      <c r="I102" s="675">
        <v>25000</v>
      </c>
      <c r="J102" s="403">
        <v>59000</v>
      </c>
      <c r="K102" s="404">
        <v>43000</v>
      </c>
      <c r="L102" s="676">
        <v>66000</v>
      </c>
    </row>
    <row r="103" spans="1:12" x14ac:dyDescent="0.35">
      <c r="A103" s="8" t="s">
        <v>433</v>
      </c>
      <c r="B103" s="403">
        <v>45000</v>
      </c>
      <c r="C103" s="404">
        <v>22000</v>
      </c>
      <c r="D103" s="404">
        <v>65000</v>
      </c>
      <c r="E103" s="211">
        <v>18000</v>
      </c>
      <c r="F103" s="211">
        <v>10000</v>
      </c>
      <c r="G103" s="670">
        <v>9000</v>
      </c>
      <c r="H103" s="211">
        <v>26000</v>
      </c>
      <c r="I103" s="675">
        <v>24000</v>
      </c>
      <c r="J103" s="403">
        <v>71000</v>
      </c>
      <c r="K103" s="404">
        <v>48000</v>
      </c>
      <c r="L103" s="676">
        <v>75000</v>
      </c>
    </row>
    <row r="104" spans="1:12" ht="15" thickBot="1" x14ac:dyDescent="0.4">
      <c r="A104" s="51" t="s">
        <v>434</v>
      </c>
      <c r="B104" s="410">
        <v>33000</v>
      </c>
      <c r="C104" s="411">
        <v>22000</v>
      </c>
      <c r="D104" s="411">
        <v>53000</v>
      </c>
      <c r="E104" s="213">
        <v>15000</v>
      </c>
      <c r="F104" s="213">
        <v>8000</v>
      </c>
      <c r="G104" s="679">
        <v>6000</v>
      </c>
      <c r="H104" s="213">
        <v>21000</v>
      </c>
      <c r="I104" s="680">
        <v>25000</v>
      </c>
      <c r="J104" s="410">
        <v>54000</v>
      </c>
      <c r="K104" s="411">
        <v>43000</v>
      </c>
      <c r="L104" s="681">
        <v>61000</v>
      </c>
    </row>
    <row r="106" spans="1:12" ht="57" customHeight="1" x14ac:dyDescent="0.35">
      <c r="A106" s="784" t="s">
        <v>435</v>
      </c>
      <c r="B106" s="784"/>
      <c r="C106" s="784"/>
      <c r="D106" s="784"/>
      <c r="E106" s="784"/>
      <c r="F106" s="784"/>
      <c r="G106" s="784"/>
      <c r="H106" s="784"/>
      <c r="I106" s="784"/>
      <c r="J106" s="784"/>
      <c r="K106" s="784"/>
      <c r="L106" s="784"/>
    </row>
    <row r="107" spans="1:12" ht="42" customHeight="1" x14ac:dyDescent="0.35">
      <c r="A107" s="797" t="s">
        <v>436</v>
      </c>
      <c r="B107" s="797"/>
      <c r="C107" s="797"/>
      <c r="D107" s="797"/>
      <c r="E107" s="797"/>
      <c r="F107" s="797"/>
      <c r="G107" s="797"/>
      <c r="H107" s="797"/>
      <c r="I107" s="797"/>
      <c r="J107" s="797"/>
      <c r="K107" s="797"/>
      <c r="L107" s="797"/>
    </row>
    <row r="108" spans="1:12" ht="16.399999999999999" customHeight="1" x14ac:dyDescent="0.35">
      <c r="A108" s="72"/>
      <c r="B108" s="72"/>
      <c r="C108" s="72"/>
      <c r="D108" s="72"/>
      <c r="E108" s="72"/>
      <c r="F108" s="72"/>
      <c r="G108" s="72"/>
      <c r="H108" s="72"/>
      <c r="I108" s="72"/>
      <c r="J108" s="72"/>
      <c r="K108" s="72"/>
      <c r="L108" s="72"/>
    </row>
    <row r="118" spans="2:2" x14ac:dyDescent="0.35">
      <c r="B118" t="s">
        <v>237</v>
      </c>
    </row>
  </sheetData>
  <mergeCells count="6">
    <mergeCell ref="A106:L106"/>
    <mergeCell ref="A107:L107"/>
    <mergeCell ref="B5:D5"/>
    <mergeCell ref="E5:I5"/>
    <mergeCell ref="J5:L5"/>
    <mergeCell ref="A5:A6"/>
  </mergeCells>
  <hyperlinks>
    <hyperlink ref="A2" location="'Appendix Table Menu'!A1" display="Return to Appendix Table Menu" xr:uid="{483C207E-B0DC-4123-AE68-F7A777D48F4E}"/>
  </hyperlink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161A3-20EB-456E-A1F5-387970996DF9}">
  <sheetPr>
    <tabColor theme="7" tint="-0.249977111117893"/>
  </sheetPr>
  <dimension ref="A1:J106"/>
  <sheetViews>
    <sheetView tabSelected="1" topLeftCell="A2" workbookViewId="0">
      <selection activeCell="A2" sqref="A1:XFD1048576"/>
    </sheetView>
  </sheetViews>
  <sheetFormatPr defaultRowHeight="14.5" x14ac:dyDescent="0.35"/>
  <cols>
    <col min="1" max="1" width="20.81640625" customWidth="1"/>
    <col min="3" max="3" width="12.54296875" customWidth="1"/>
    <col min="4" max="4" width="12.81640625" customWidth="1"/>
    <col min="5" max="5" width="12.54296875" customWidth="1"/>
  </cols>
  <sheetData>
    <row r="1" spans="1:9" s="2" customFormat="1" ht="21" x14ac:dyDescent="0.5">
      <c r="A1" s="2" t="s">
        <v>437</v>
      </c>
    </row>
    <row r="2" spans="1:9" s="2" customFormat="1" ht="15.65" customHeight="1" x14ac:dyDescent="0.5">
      <c r="A2" s="112" t="s">
        <v>16</v>
      </c>
    </row>
    <row r="3" spans="1:9" s="2" customFormat="1" ht="15.65" customHeight="1" x14ac:dyDescent="0.5">
      <c r="A3" s="112"/>
    </row>
    <row r="4" spans="1:9" ht="15" thickBot="1" x14ac:dyDescent="0.4"/>
    <row r="5" spans="1:9" ht="82.75" customHeight="1" thickBot="1" x14ac:dyDescent="0.4">
      <c r="A5" s="222" t="s">
        <v>438</v>
      </c>
      <c r="B5" s="108" t="s">
        <v>439</v>
      </c>
      <c r="C5" s="107" t="s">
        <v>440</v>
      </c>
      <c r="D5" s="107" t="s">
        <v>441</v>
      </c>
      <c r="E5" s="109" t="s">
        <v>442</v>
      </c>
    </row>
    <row r="6" spans="1:9" x14ac:dyDescent="0.35">
      <c r="A6" s="208" t="s">
        <v>244</v>
      </c>
      <c r="B6" s="217">
        <v>56.179780000000001</v>
      </c>
      <c r="C6" s="215">
        <v>40000</v>
      </c>
      <c r="D6" s="215">
        <v>62000</v>
      </c>
      <c r="E6" s="216">
        <v>4.6727433591901402E-2</v>
      </c>
    </row>
    <row r="7" spans="1:9" x14ac:dyDescent="0.35">
      <c r="A7" s="199" t="s">
        <v>363</v>
      </c>
      <c r="B7" s="218">
        <v>58.090069999999997</v>
      </c>
      <c r="C7" s="211">
        <v>44000</v>
      </c>
      <c r="D7" s="211">
        <v>76000</v>
      </c>
      <c r="E7" s="212">
        <v>2.8313891128092045E-2</v>
      </c>
      <c r="I7" t="s">
        <v>237</v>
      </c>
    </row>
    <row r="8" spans="1:9" x14ac:dyDescent="0.35">
      <c r="A8" s="199" t="s">
        <v>246</v>
      </c>
      <c r="B8" s="218">
        <v>58.267159999999997</v>
      </c>
      <c r="C8" s="211">
        <v>36000</v>
      </c>
      <c r="D8" s="211">
        <v>59000</v>
      </c>
      <c r="E8" s="212">
        <v>2.410095365264624E-2</v>
      </c>
    </row>
    <row r="9" spans="1:9" x14ac:dyDescent="0.35">
      <c r="A9" s="199" t="s">
        <v>364</v>
      </c>
      <c r="B9" s="218">
        <v>64.561949999999996</v>
      </c>
      <c r="C9" s="211">
        <v>40000</v>
      </c>
      <c r="D9" s="211">
        <v>70000</v>
      </c>
      <c r="E9" s="212">
        <v>4.3304281094118297E-2</v>
      </c>
    </row>
    <row r="10" spans="1:9" x14ac:dyDescent="0.35">
      <c r="A10" s="199" t="s">
        <v>365</v>
      </c>
      <c r="B10" s="218">
        <v>62.450499999999998</v>
      </c>
      <c r="C10" s="211">
        <v>41000</v>
      </c>
      <c r="D10" s="211">
        <v>75000</v>
      </c>
      <c r="E10" s="212">
        <v>4.0193588610114087E-2</v>
      </c>
      <c r="I10" t="s">
        <v>237</v>
      </c>
    </row>
    <row r="11" spans="1:9" x14ac:dyDescent="0.35">
      <c r="A11" s="199" t="s">
        <v>366</v>
      </c>
      <c r="B11" s="218">
        <v>53.046469999999999</v>
      </c>
      <c r="C11" s="211">
        <v>36000</v>
      </c>
      <c r="D11" s="211">
        <v>55000</v>
      </c>
      <c r="E11" s="212">
        <v>2.2674654509869441E-2</v>
      </c>
    </row>
    <row r="12" spans="1:9" x14ac:dyDescent="0.35">
      <c r="A12" s="199" t="s">
        <v>367</v>
      </c>
      <c r="B12" s="218">
        <v>66.549539999999993</v>
      </c>
      <c r="C12" s="211">
        <v>50000</v>
      </c>
      <c r="D12" s="211">
        <v>83000</v>
      </c>
      <c r="E12" s="212">
        <v>3.9284240488437303E-2</v>
      </c>
    </row>
    <row r="13" spans="1:9" x14ac:dyDescent="0.35">
      <c r="A13" s="199" t="s">
        <v>250</v>
      </c>
      <c r="B13" s="218">
        <v>56.883809999999997</v>
      </c>
      <c r="C13" s="211">
        <v>39000</v>
      </c>
      <c r="D13" s="211">
        <v>58000</v>
      </c>
      <c r="E13" s="212">
        <v>2.1541721996432069E-2</v>
      </c>
    </row>
    <row r="14" spans="1:9" x14ac:dyDescent="0.35">
      <c r="A14" s="199" t="s">
        <v>368</v>
      </c>
      <c r="B14" s="218">
        <v>60.510449999999999</v>
      </c>
      <c r="C14" s="211">
        <v>56000</v>
      </c>
      <c r="D14" s="211">
        <v>84000</v>
      </c>
      <c r="E14" s="212">
        <v>2.9369988545246278E-2</v>
      </c>
    </row>
    <row r="15" spans="1:9" x14ac:dyDescent="0.35">
      <c r="A15" s="199" t="s">
        <v>252</v>
      </c>
      <c r="B15" s="218">
        <v>67.536410000000004</v>
      </c>
      <c r="C15" s="211">
        <v>41000</v>
      </c>
      <c r="D15" s="211">
        <v>57000</v>
      </c>
      <c r="E15" s="212">
        <v>2.3354673495518567E-2</v>
      </c>
    </row>
    <row r="16" spans="1:9" x14ac:dyDescent="0.35">
      <c r="A16" s="199" t="s">
        <v>369</v>
      </c>
      <c r="B16" s="218">
        <v>66.612009999999998</v>
      </c>
      <c r="C16" s="211">
        <v>39000</v>
      </c>
      <c r="D16" s="211">
        <v>58000</v>
      </c>
      <c r="E16" s="212">
        <v>1.6011524826541813E-2</v>
      </c>
    </row>
    <row r="17" spans="1:5" x14ac:dyDescent="0.35">
      <c r="A17" s="199" t="s">
        <v>370</v>
      </c>
      <c r="B17" s="218">
        <v>62.677779999999998</v>
      </c>
      <c r="C17" s="211">
        <v>38000</v>
      </c>
      <c r="D17" s="211">
        <v>70000</v>
      </c>
      <c r="E17" s="212">
        <v>5.1413365242511236E-2</v>
      </c>
    </row>
    <row r="18" spans="1:5" x14ac:dyDescent="0.35">
      <c r="A18" s="199" t="s">
        <v>371</v>
      </c>
      <c r="B18" s="218">
        <v>64.649600000000007</v>
      </c>
      <c r="C18" s="211">
        <v>60000</v>
      </c>
      <c r="D18" s="211">
        <v>98000</v>
      </c>
      <c r="E18" s="212">
        <v>3.2366716492277028E-2</v>
      </c>
    </row>
    <row r="19" spans="1:5" x14ac:dyDescent="0.35">
      <c r="A19" s="199" t="s">
        <v>372</v>
      </c>
      <c r="B19" s="218">
        <v>63.309780000000003</v>
      </c>
      <c r="C19" s="211">
        <v>69000</v>
      </c>
      <c r="D19" s="211">
        <v>98000</v>
      </c>
      <c r="E19" s="212">
        <v>3.4420485591245158E-2</v>
      </c>
    </row>
    <row r="20" spans="1:5" x14ac:dyDescent="0.35">
      <c r="A20" s="199" t="s">
        <v>373</v>
      </c>
      <c r="B20" s="218">
        <v>53.063189999999999</v>
      </c>
      <c r="C20" s="211">
        <v>40000</v>
      </c>
      <c r="D20" s="211">
        <v>61000</v>
      </c>
      <c r="E20" s="212">
        <v>3.5346294046172538E-2</v>
      </c>
    </row>
    <row r="21" spans="1:5" x14ac:dyDescent="0.35">
      <c r="A21" s="199" t="s">
        <v>374</v>
      </c>
      <c r="B21" s="218">
        <v>61.807670000000002</v>
      </c>
      <c r="C21" s="211">
        <v>46000</v>
      </c>
      <c r="D21" s="211">
        <v>71000</v>
      </c>
      <c r="E21" s="212">
        <v>3.1677503707408676E-2</v>
      </c>
    </row>
    <row r="22" spans="1:5" x14ac:dyDescent="0.35">
      <c r="A22" s="199" t="s">
        <v>375</v>
      </c>
      <c r="B22" s="218">
        <v>59.600810000000003</v>
      </c>
      <c r="C22" s="211">
        <v>39000</v>
      </c>
      <c r="D22" s="211">
        <v>68000</v>
      </c>
      <c r="E22" s="212">
        <v>4.205854606786541E-2</v>
      </c>
    </row>
    <row r="23" spans="1:5" x14ac:dyDescent="0.35">
      <c r="A23" s="199" t="s">
        <v>376</v>
      </c>
      <c r="B23" s="218">
        <v>55.125340000000001</v>
      </c>
      <c r="C23" s="211">
        <v>35000</v>
      </c>
      <c r="D23" s="211">
        <v>59000</v>
      </c>
      <c r="E23" s="212">
        <v>3.1380230454813467E-2</v>
      </c>
    </row>
    <row r="24" spans="1:5" x14ac:dyDescent="0.35">
      <c r="A24" s="199" t="s">
        <v>377</v>
      </c>
      <c r="B24" s="218">
        <v>59.971649999999997</v>
      </c>
      <c r="C24" s="211">
        <v>44000</v>
      </c>
      <c r="D24" s="211">
        <v>76000</v>
      </c>
      <c r="E24" s="212">
        <v>3.2166057543189928E-2</v>
      </c>
    </row>
    <row r="25" spans="1:5" x14ac:dyDescent="0.35">
      <c r="A25" s="199" t="s">
        <v>378</v>
      </c>
      <c r="B25" s="218">
        <v>59.235320000000002</v>
      </c>
      <c r="C25" s="211">
        <v>40000</v>
      </c>
      <c r="D25" s="211">
        <v>68000</v>
      </c>
      <c r="E25" s="212">
        <v>4.4894201360714064E-2</v>
      </c>
    </row>
    <row r="26" spans="1:5" x14ac:dyDescent="0.35">
      <c r="A26" s="199" t="s">
        <v>379</v>
      </c>
      <c r="B26" s="218">
        <v>58.737810000000003</v>
      </c>
      <c r="C26" s="211">
        <v>40000</v>
      </c>
      <c r="D26" s="211">
        <v>60000</v>
      </c>
      <c r="E26" s="212">
        <v>4.7149556655358728E-2</v>
      </c>
    </row>
    <row r="27" spans="1:5" x14ac:dyDescent="0.35">
      <c r="A27" s="199" t="s">
        <v>265</v>
      </c>
      <c r="B27" s="218">
        <v>52.029879999999999</v>
      </c>
      <c r="C27" s="211">
        <v>37000</v>
      </c>
      <c r="D27" s="211">
        <v>76000</v>
      </c>
      <c r="E27" s="212">
        <v>4.3012868335259899E-2</v>
      </c>
    </row>
    <row r="28" spans="1:5" x14ac:dyDescent="0.35">
      <c r="A28" s="199" t="s">
        <v>266</v>
      </c>
      <c r="B28" s="218">
        <v>54.426250000000003</v>
      </c>
      <c r="C28" s="211">
        <v>35000</v>
      </c>
      <c r="D28" s="211">
        <v>56000</v>
      </c>
      <c r="E28" s="212">
        <v>3.7248168596073335E-2</v>
      </c>
    </row>
    <row r="29" spans="1:5" x14ac:dyDescent="0.35">
      <c r="A29" s="199" t="s">
        <v>267</v>
      </c>
      <c r="B29" s="218">
        <v>57.927840000000003</v>
      </c>
      <c r="C29" s="211">
        <v>42000</v>
      </c>
      <c r="D29" s="211">
        <v>69000</v>
      </c>
      <c r="E29" s="212">
        <v>5.1783000994203604E-2</v>
      </c>
    </row>
    <row r="30" spans="1:5" x14ac:dyDescent="0.35">
      <c r="A30" s="199" t="s">
        <v>380</v>
      </c>
      <c r="B30" s="218">
        <v>63.444670000000002</v>
      </c>
      <c r="C30" s="211">
        <v>40000</v>
      </c>
      <c r="D30" s="211">
        <v>74000</v>
      </c>
      <c r="E30" s="212">
        <v>3.8219134054699337E-2</v>
      </c>
    </row>
    <row r="31" spans="1:5" x14ac:dyDescent="0.35">
      <c r="A31" s="199" t="s">
        <v>269</v>
      </c>
      <c r="B31" s="218">
        <v>51.99145</v>
      </c>
      <c r="C31" s="211">
        <v>39000</v>
      </c>
      <c r="D31" s="211">
        <v>60000</v>
      </c>
      <c r="E31" s="212">
        <v>4.5986017145055354E-2</v>
      </c>
    </row>
    <row r="32" spans="1:5" x14ac:dyDescent="0.35">
      <c r="A32" s="199" t="s">
        <v>381</v>
      </c>
      <c r="B32" s="218">
        <v>62.076749999999997</v>
      </c>
      <c r="C32" s="211">
        <v>36000</v>
      </c>
      <c r="D32" s="211">
        <v>58000</v>
      </c>
      <c r="E32" s="212">
        <v>3.1910050355245911E-2</v>
      </c>
    </row>
    <row r="33" spans="1:5" x14ac:dyDescent="0.35">
      <c r="A33" s="199" t="s">
        <v>382</v>
      </c>
      <c r="B33" s="218">
        <v>65.000529999999998</v>
      </c>
      <c r="C33" s="211">
        <v>49000</v>
      </c>
      <c r="D33" s="211">
        <v>87000</v>
      </c>
      <c r="E33" s="212">
        <v>4.477632637213301E-2</v>
      </c>
    </row>
    <row r="34" spans="1:5" x14ac:dyDescent="0.35">
      <c r="A34" s="199" t="s">
        <v>383</v>
      </c>
      <c r="B34" s="218">
        <v>61.153869999999998</v>
      </c>
      <c r="C34" s="211">
        <v>41000</v>
      </c>
      <c r="D34" s="211">
        <v>73000</v>
      </c>
      <c r="E34" s="212">
        <v>4.6880789616415258E-2</v>
      </c>
    </row>
    <row r="35" spans="1:5" x14ac:dyDescent="0.35">
      <c r="A35" s="199" t="s">
        <v>384</v>
      </c>
      <c r="B35" s="218">
        <v>54.214350000000003</v>
      </c>
      <c r="C35" s="211">
        <v>42000</v>
      </c>
      <c r="D35" s="211">
        <v>66000</v>
      </c>
      <c r="E35" s="212">
        <v>2.4601861243082616E-2</v>
      </c>
    </row>
    <row r="36" spans="1:5" x14ac:dyDescent="0.35">
      <c r="A36" s="199" t="s">
        <v>385</v>
      </c>
      <c r="B36" s="218">
        <v>57.147849999999998</v>
      </c>
      <c r="C36" s="211">
        <v>36000</v>
      </c>
      <c r="D36" s="211">
        <v>64000</v>
      </c>
      <c r="E36" s="212">
        <v>2.7650130804126944E-2</v>
      </c>
    </row>
    <row r="37" spans="1:5" x14ac:dyDescent="0.35">
      <c r="A37" s="199" t="s">
        <v>276</v>
      </c>
      <c r="B37" s="218">
        <v>60.319960000000002</v>
      </c>
      <c r="C37" s="211">
        <v>37000</v>
      </c>
      <c r="D37" s="211">
        <v>62000</v>
      </c>
      <c r="E37" s="212">
        <v>2.7469556827255791E-2</v>
      </c>
    </row>
    <row r="38" spans="1:5" x14ac:dyDescent="0.35">
      <c r="A38" s="199" t="s">
        <v>386</v>
      </c>
      <c r="B38" s="218">
        <v>51.031230000000001</v>
      </c>
      <c r="C38" s="211">
        <v>39000</v>
      </c>
      <c r="D38" s="211">
        <v>69000</v>
      </c>
      <c r="E38" s="212">
        <v>5.5861826052170646E-2</v>
      </c>
    </row>
    <row r="39" spans="1:5" x14ac:dyDescent="0.35">
      <c r="A39" s="199" t="s">
        <v>387</v>
      </c>
      <c r="B39" s="218">
        <v>48.567619999999998</v>
      </c>
      <c r="C39" s="211">
        <v>34000</v>
      </c>
      <c r="D39" s="211">
        <v>56000</v>
      </c>
      <c r="E39" s="212">
        <v>3.2937948403043892E-2</v>
      </c>
    </row>
    <row r="40" spans="1:5" x14ac:dyDescent="0.35">
      <c r="A40" s="199" t="s">
        <v>388</v>
      </c>
      <c r="B40" s="218">
        <v>59.320329999999998</v>
      </c>
      <c r="C40" s="211">
        <v>35000</v>
      </c>
      <c r="D40" s="211">
        <v>60000</v>
      </c>
      <c r="E40" s="212">
        <v>3.8082110543904216E-2</v>
      </c>
    </row>
    <row r="41" spans="1:5" x14ac:dyDescent="0.35">
      <c r="A41" s="199" t="s">
        <v>389</v>
      </c>
      <c r="B41" s="218">
        <v>49.01961</v>
      </c>
      <c r="C41" s="211">
        <v>38000</v>
      </c>
      <c r="D41" s="211">
        <v>72000</v>
      </c>
      <c r="E41" s="212">
        <v>4.3276604588635484E-2</v>
      </c>
    </row>
    <row r="42" spans="1:5" x14ac:dyDescent="0.35">
      <c r="A42" s="199" t="s">
        <v>390</v>
      </c>
      <c r="B42" s="218">
        <v>57.57817</v>
      </c>
      <c r="C42" s="211">
        <v>52000</v>
      </c>
      <c r="D42" s="211">
        <v>80000</v>
      </c>
      <c r="E42" s="212">
        <v>2.9769785673591551E-2</v>
      </c>
    </row>
    <row r="43" spans="1:5" x14ac:dyDescent="0.35">
      <c r="A43" s="199" t="s">
        <v>391</v>
      </c>
      <c r="B43" s="218">
        <v>58.043819999999997</v>
      </c>
      <c r="C43" s="211">
        <v>41000</v>
      </c>
      <c r="D43" s="211">
        <v>69000</v>
      </c>
      <c r="E43" s="212">
        <v>2.3064510817663912E-2</v>
      </c>
    </row>
    <row r="44" spans="1:5" x14ac:dyDescent="0.35">
      <c r="A44" s="199" t="s">
        <v>392</v>
      </c>
      <c r="B44" s="218">
        <v>61.509459999999997</v>
      </c>
      <c r="C44" s="211">
        <v>39000</v>
      </c>
      <c r="D44" s="211">
        <v>68000</v>
      </c>
      <c r="E44" s="212">
        <v>5.7047597995873861E-2</v>
      </c>
    </row>
    <row r="45" spans="1:5" x14ac:dyDescent="0.35">
      <c r="A45" s="199" t="s">
        <v>284</v>
      </c>
      <c r="B45" s="218">
        <v>54.547719999999998</v>
      </c>
      <c r="C45" s="211">
        <v>35000</v>
      </c>
      <c r="D45" s="211">
        <v>53000</v>
      </c>
      <c r="E45" s="212">
        <v>2.2318390898451321E-2</v>
      </c>
    </row>
    <row r="46" spans="1:5" x14ac:dyDescent="0.35">
      <c r="A46" s="199" t="s">
        <v>285</v>
      </c>
      <c r="B46" s="218">
        <v>57.735120000000002</v>
      </c>
      <c r="C46" s="211">
        <v>42000</v>
      </c>
      <c r="D46" s="211">
        <v>65000</v>
      </c>
      <c r="E46" s="212">
        <v>3.8420280433833193E-2</v>
      </c>
    </row>
    <row r="47" spans="1:5" x14ac:dyDescent="0.35">
      <c r="A47" s="199" t="s">
        <v>393</v>
      </c>
      <c r="B47" s="218">
        <v>60.32403</v>
      </c>
      <c r="C47" s="211">
        <v>42000</v>
      </c>
      <c r="D47" s="211">
        <v>71000</v>
      </c>
      <c r="E47" s="212">
        <v>3.8839017605967696E-2</v>
      </c>
    </row>
    <row r="48" spans="1:5" x14ac:dyDescent="0.35">
      <c r="A48" s="199" t="s">
        <v>287</v>
      </c>
      <c r="B48" s="218">
        <v>55.147060000000003</v>
      </c>
      <c r="C48" s="211">
        <v>33000</v>
      </c>
      <c r="D48" s="211">
        <v>60000</v>
      </c>
      <c r="E48" s="212">
        <v>3.2850272167595021E-2</v>
      </c>
    </row>
    <row r="49" spans="1:5" x14ac:dyDescent="0.35">
      <c r="A49" s="199" t="s">
        <v>394</v>
      </c>
      <c r="B49" s="218">
        <v>55.791289999999996</v>
      </c>
      <c r="C49" s="211">
        <v>28000</v>
      </c>
      <c r="D49" s="211">
        <v>55000</v>
      </c>
      <c r="E49" s="212">
        <v>2.4787297111086185E-2</v>
      </c>
    </row>
    <row r="50" spans="1:5" x14ac:dyDescent="0.35">
      <c r="A50" s="199" t="s">
        <v>395</v>
      </c>
      <c r="B50" s="218">
        <v>61.421469999999999</v>
      </c>
      <c r="C50" s="211">
        <v>50000</v>
      </c>
      <c r="D50" s="211">
        <v>74000</v>
      </c>
      <c r="E50" s="212">
        <v>5.0893719806763285E-2</v>
      </c>
    </row>
    <row r="51" spans="1:5" x14ac:dyDescent="0.35">
      <c r="A51" s="199" t="s">
        <v>396</v>
      </c>
      <c r="B51" s="218">
        <v>65.315780000000004</v>
      </c>
      <c r="C51" s="211">
        <v>38000</v>
      </c>
      <c r="D51" s="211">
        <v>62000</v>
      </c>
      <c r="E51" s="212">
        <v>1.5136973361042886E-2</v>
      </c>
    </row>
    <row r="52" spans="1:5" x14ac:dyDescent="0.35">
      <c r="A52" s="199" t="s">
        <v>397</v>
      </c>
      <c r="B52" s="218">
        <v>71.236840000000001</v>
      </c>
      <c r="C52" s="211">
        <v>41000</v>
      </c>
      <c r="D52" s="211">
        <v>55000</v>
      </c>
      <c r="E52" s="212">
        <v>2.7985240114247193E-2</v>
      </c>
    </row>
    <row r="53" spans="1:5" x14ac:dyDescent="0.35">
      <c r="A53" s="199" t="s">
        <v>398</v>
      </c>
      <c r="B53" s="218">
        <v>76.427099999999996</v>
      </c>
      <c r="C53" s="211">
        <v>55000</v>
      </c>
      <c r="D53" s="211">
        <v>80000</v>
      </c>
      <c r="E53" s="212">
        <v>2.8029790115098173E-2</v>
      </c>
    </row>
    <row r="54" spans="1:5" x14ac:dyDescent="0.35">
      <c r="A54" s="199" t="s">
        <v>399</v>
      </c>
      <c r="B54" s="218">
        <v>59.302610000000001</v>
      </c>
      <c r="C54" s="211">
        <v>38000</v>
      </c>
      <c r="D54" s="211">
        <v>62000</v>
      </c>
      <c r="E54" s="212">
        <v>3.6162470096906298E-2</v>
      </c>
    </row>
    <row r="55" spans="1:5" x14ac:dyDescent="0.35">
      <c r="A55" s="199" t="s">
        <v>293</v>
      </c>
      <c r="B55" s="218">
        <v>61.785220000000002</v>
      </c>
      <c r="C55" s="211">
        <v>44000</v>
      </c>
      <c r="D55" s="211">
        <v>72000</v>
      </c>
      <c r="E55" s="212">
        <v>7.2235784334357497E-2</v>
      </c>
    </row>
    <row r="56" spans="1:5" x14ac:dyDescent="0.35">
      <c r="A56" s="199" t="s">
        <v>400</v>
      </c>
      <c r="B56" s="218">
        <v>58.459020000000002</v>
      </c>
      <c r="C56" s="211">
        <v>40000</v>
      </c>
      <c r="D56" s="211">
        <v>62000</v>
      </c>
      <c r="E56" s="212">
        <v>2.7520576948104506E-2</v>
      </c>
    </row>
    <row r="57" spans="1:5" x14ac:dyDescent="0.35">
      <c r="A57" s="199" t="s">
        <v>401</v>
      </c>
      <c r="B57" s="218">
        <v>57.82696</v>
      </c>
      <c r="C57" s="211">
        <v>37000</v>
      </c>
      <c r="D57" s="211">
        <v>54000</v>
      </c>
      <c r="E57" s="212">
        <v>2.9029102575738583E-2</v>
      </c>
    </row>
    <row r="58" spans="1:5" x14ac:dyDescent="0.35">
      <c r="A58" s="199" t="s">
        <v>402</v>
      </c>
      <c r="B58" s="218">
        <v>68.802930000000003</v>
      </c>
      <c r="C58" s="211">
        <v>43000</v>
      </c>
      <c r="D58" s="211">
        <v>62000</v>
      </c>
      <c r="E58" s="212">
        <v>2.0318201325547569E-2</v>
      </c>
    </row>
    <row r="59" spans="1:5" x14ac:dyDescent="0.35">
      <c r="A59" s="199" t="s">
        <v>403</v>
      </c>
      <c r="B59" s="218">
        <v>57.840240000000001</v>
      </c>
      <c r="C59" s="211">
        <v>40000</v>
      </c>
      <c r="D59" s="211">
        <v>66000</v>
      </c>
      <c r="E59" s="212">
        <v>7.675439743092366E-2</v>
      </c>
    </row>
    <row r="60" spans="1:5" x14ac:dyDescent="0.35">
      <c r="A60" s="199" t="s">
        <v>404</v>
      </c>
      <c r="B60" s="218">
        <v>65.028530000000003</v>
      </c>
      <c r="C60" s="211">
        <v>50000</v>
      </c>
      <c r="D60" s="211">
        <v>84000</v>
      </c>
      <c r="E60" s="212">
        <v>8.7016478665039629E-2</v>
      </c>
    </row>
    <row r="61" spans="1:5" x14ac:dyDescent="0.35">
      <c r="A61" s="199" t="s">
        <v>405</v>
      </c>
      <c r="B61" s="218">
        <v>51.3688</v>
      </c>
      <c r="C61" s="211">
        <v>33000</v>
      </c>
      <c r="D61" s="211">
        <v>72000</v>
      </c>
      <c r="E61" s="212">
        <v>3.1700204564249136E-2</v>
      </c>
    </row>
    <row r="62" spans="1:5" x14ac:dyDescent="0.35">
      <c r="A62" s="199" t="s">
        <v>406</v>
      </c>
      <c r="B62" s="218">
        <v>64.207899999999995</v>
      </c>
      <c r="C62" s="211">
        <v>42000</v>
      </c>
      <c r="D62" s="211">
        <v>71000</v>
      </c>
      <c r="E62" s="212">
        <v>4.5588005010961476E-2</v>
      </c>
    </row>
    <row r="63" spans="1:5" x14ac:dyDescent="0.35">
      <c r="A63" s="199" t="s">
        <v>407</v>
      </c>
      <c r="B63" s="218">
        <v>55.428710000000002</v>
      </c>
      <c r="C63" s="211">
        <v>44000</v>
      </c>
      <c r="D63" s="211">
        <v>72000</v>
      </c>
      <c r="E63" s="212">
        <v>2.6038760554997584E-2</v>
      </c>
    </row>
    <row r="64" spans="1:5" x14ac:dyDescent="0.35">
      <c r="A64" s="199" t="s">
        <v>408</v>
      </c>
      <c r="B64" s="218">
        <v>64.076620000000005</v>
      </c>
      <c r="C64" s="211">
        <v>38000</v>
      </c>
      <c r="D64" s="211">
        <v>56000</v>
      </c>
      <c r="E64" s="212">
        <v>1.9758571377680067E-2</v>
      </c>
    </row>
    <row r="65" spans="1:5" x14ac:dyDescent="0.35">
      <c r="A65" s="199" t="s">
        <v>409</v>
      </c>
      <c r="B65" s="218">
        <v>63.622120000000002</v>
      </c>
      <c r="C65" s="211">
        <v>58000</v>
      </c>
      <c r="D65" s="211">
        <v>82000</v>
      </c>
      <c r="E65" s="212">
        <v>1.7887797479708426E-2</v>
      </c>
    </row>
    <row r="66" spans="1:5" x14ac:dyDescent="0.35">
      <c r="A66" s="199" t="s">
        <v>410</v>
      </c>
      <c r="B66" s="218">
        <v>84.739490000000004</v>
      </c>
      <c r="C66" s="211">
        <v>46000</v>
      </c>
      <c r="D66" s="211">
        <v>80000</v>
      </c>
      <c r="E66" s="212">
        <v>5.2739495455426451E-2</v>
      </c>
    </row>
    <row r="67" spans="1:5" x14ac:dyDescent="0.35">
      <c r="A67" s="199" t="s">
        <v>305</v>
      </c>
      <c r="B67" s="218">
        <v>64.026790000000005</v>
      </c>
      <c r="C67" s="211">
        <v>38000</v>
      </c>
      <c r="D67" s="211">
        <v>62000</v>
      </c>
      <c r="E67" s="212">
        <v>3.6403027098821636E-2</v>
      </c>
    </row>
    <row r="68" spans="1:5" x14ac:dyDescent="0.35">
      <c r="A68" s="199" t="s">
        <v>411</v>
      </c>
      <c r="B68" s="218">
        <v>58.407800000000002</v>
      </c>
      <c r="C68" s="211">
        <v>40000</v>
      </c>
      <c r="D68" s="211">
        <v>70000</v>
      </c>
      <c r="E68" s="212">
        <v>6.0263207535810749E-2</v>
      </c>
    </row>
    <row r="69" spans="1:5" x14ac:dyDescent="0.35">
      <c r="A69" s="199" t="s">
        <v>412</v>
      </c>
      <c r="B69" s="218">
        <v>60.991149999999998</v>
      </c>
      <c r="C69" s="211">
        <v>39000</v>
      </c>
      <c r="D69" s="211">
        <v>64000</v>
      </c>
      <c r="E69" s="212">
        <v>3.0263150198576335E-2</v>
      </c>
    </row>
    <row r="70" spans="1:5" x14ac:dyDescent="0.35">
      <c r="A70" s="199" t="s">
        <v>413</v>
      </c>
      <c r="B70" s="218">
        <v>58.024859999999997</v>
      </c>
      <c r="C70" s="211">
        <v>51000</v>
      </c>
      <c r="D70" s="211">
        <v>78000</v>
      </c>
      <c r="E70" s="212">
        <v>3.2931987131948157E-2</v>
      </c>
    </row>
    <row r="71" spans="1:5" x14ac:dyDescent="0.35">
      <c r="A71" s="199" t="s">
        <v>414</v>
      </c>
      <c r="B71" s="218">
        <v>60.927309999999999</v>
      </c>
      <c r="C71" s="211">
        <v>40000</v>
      </c>
      <c r="D71" s="211">
        <v>74000</v>
      </c>
      <c r="E71" s="212">
        <v>3.1857953871231665E-2</v>
      </c>
    </row>
    <row r="72" spans="1:5" x14ac:dyDescent="0.35">
      <c r="A72" s="199" t="s">
        <v>312</v>
      </c>
      <c r="B72" s="218">
        <v>54.181289999999997</v>
      </c>
      <c r="C72" s="211">
        <v>39000</v>
      </c>
      <c r="D72" s="211">
        <v>65000</v>
      </c>
      <c r="E72" s="212">
        <v>4.3233570486343881E-2</v>
      </c>
    </row>
    <row r="73" spans="1:5" x14ac:dyDescent="0.35">
      <c r="A73" s="199" t="s">
        <v>415</v>
      </c>
      <c r="B73" s="218">
        <v>52.799230000000001</v>
      </c>
      <c r="C73" s="211">
        <v>48000</v>
      </c>
      <c r="D73" s="211">
        <v>75000</v>
      </c>
      <c r="E73" s="212">
        <v>3.8477811207220762E-2</v>
      </c>
    </row>
    <row r="74" spans="1:5" x14ac:dyDescent="0.35">
      <c r="A74" s="199" t="s">
        <v>416</v>
      </c>
      <c r="B74" s="218">
        <v>62.57338</v>
      </c>
      <c r="C74" s="211">
        <v>47000</v>
      </c>
      <c r="D74" s="211">
        <v>80000</v>
      </c>
      <c r="E74" s="212">
        <v>6.4994160708690574E-2</v>
      </c>
    </row>
    <row r="75" spans="1:5" x14ac:dyDescent="0.35">
      <c r="A75" s="199" t="s">
        <v>417</v>
      </c>
      <c r="B75" s="218">
        <v>59.69558</v>
      </c>
      <c r="C75" s="211">
        <v>43000</v>
      </c>
      <c r="D75" s="211">
        <v>72000</v>
      </c>
      <c r="E75" s="212">
        <v>3.2868097216488507E-2</v>
      </c>
    </row>
    <row r="76" spans="1:5" x14ac:dyDescent="0.35">
      <c r="A76" s="199" t="s">
        <v>316</v>
      </c>
      <c r="B76" s="218">
        <v>67.074479999999994</v>
      </c>
      <c r="C76" s="211">
        <v>50000</v>
      </c>
      <c r="D76" s="211">
        <v>83000</v>
      </c>
      <c r="E76" s="212">
        <v>3.0366582689582301E-2</v>
      </c>
    </row>
    <row r="77" spans="1:5" x14ac:dyDescent="0.35">
      <c r="A77" s="199" t="s">
        <v>317</v>
      </c>
      <c r="B77" s="218">
        <v>52.730289999999997</v>
      </c>
      <c r="C77" s="211">
        <v>43000</v>
      </c>
      <c r="D77" s="211">
        <v>71000</v>
      </c>
      <c r="E77" s="212">
        <v>3.961417086647942E-2</v>
      </c>
    </row>
    <row r="78" spans="1:5" x14ac:dyDescent="0.35">
      <c r="A78" s="199" t="s">
        <v>418</v>
      </c>
      <c r="B78" s="218">
        <v>60.97195</v>
      </c>
      <c r="C78" s="211">
        <v>41000</v>
      </c>
      <c r="D78" s="211">
        <v>75000</v>
      </c>
      <c r="E78" s="212">
        <v>2.4713147244127341E-2</v>
      </c>
    </row>
    <row r="79" spans="1:5" x14ac:dyDescent="0.35">
      <c r="A79" s="199" t="s">
        <v>319</v>
      </c>
      <c r="B79" s="218">
        <v>58.964440000000003</v>
      </c>
      <c r="C79" s="211">
        <v>38000</v>
      </c>
      <c r="D79" s="211">
        <v>65000</v>
      </c>
      <c r="E79" s="212">
        <v>2.9453655081392475E-2</v>
      </c>
    </row>
    <row r="80" spans="1:5" x14ac:dyDescent="0.35">
      <c r="A80" s="199" t="s">
        <v>419</v>
      </c>
      <c r="B80" s="218">
        <v>62.005890000000001</v>
      </c>
      <c r="C80" s="211">
        <v>48000</v>
      </c>
      <c r="D80" s="211">
        <v>82000</v>
      </c>
      <c r="E80" s="212">
        <v>3.6489337400395061E-2</v>
      </c>
    </row>
    <row r="81" spans="1:5" x14ac:dyDescent="0.35">
      <c r="A81" s="199" t="s">
        <v>322</v>
      </c>
      <c r="B81" s="218">
        <v>82.112740000000002</v>
      </c>
      <c r="C81" s="211">
        <v>52000</v>
      </c>
      <c r="D81" s="211">
        <v>78000</v>
      </c>
      <c r="E81" s="212">
        <v>4.5031648787675869E-2</v>
      </c>
    </row>
    <row r="82" spans="1:5" x14ac:dyDescent="0.35">
      <c r="A82" s="199" t="s">
        <v>420</v>
      </c>
      <c r="B82" s="218">
        <v>65.793689999999998</v>
      </c>
      <c r="C82" s="211">
        <v>41000</v>
      </c>
      <c r="D82" s="211">
        <v>64000</v>
      </c>
      <c r="E82" s="212">
        <v>2.3928872537748141E-2</v>
      </c>
    </row>
    <row r="83" spans="1:5" x14ac:dyDescent="0.35">
      <c r="A83" s="199" t="s">
        <v>421</v>
      </c>
      <c r="B83" s="218">
        <v>75.444590000000005</v>
      </c>
      <c r="C83" s="211">
        <v>50000</v>
      </c>
      <c r="D83" s="211">
        <v>89000</v>
      </c>
      <c r="E83" s="212">
        <v>3.2288227369978079E-2</v>
      </c>
    </row>
    <row r="84" spans="1:5" x14ac:dyDescent="0.35">
      <c r="A84" s="199" t="s">
        <v>422</v>
      </c>
      <c r="B84" s="218">
        <v>72.472769999999997</v>
      </c>
      <c r="C84" s="211">
        <v>70000</v>
      </c>
      <c r="D84" s="211">
        <v>113000</v>
      </c>
      <c r="E84" s="212">
        <v>2.6331015680928892E-2</v>
      </c>
    </row>
    <row r="85" spans="1:5" x14ac:dyDescent="0.35">
      <c r="A85" s="199" t="s">
        <v>423</v>
      </c>
      <c r="B85" s="218">
        <v>71.31568</v>
      </c>
      <c r="C85" s="211">
        <v>74000</v>
      </c>
      <c r="D85" s="211">
        <v>136000</v>
      </c>
      <c r="E85" s="212">
        <v>2.1050880985933985E-2</v>
      </c>
    </row>
    <row r="86" spans="1:5" x14ac:dyDescent="0.35">
      <c r="A86" s="199" t="s">
        <v>424</v>
      </c>
      <c r="B86" s="218">
        <v>60.838639999999998</v>
      </c>
      <c r="C86" s="211">
        <v>40000</v>
      </c>
      <c r="D86" s="211">
        <v>68000</v>
      </c>
      <c r="E86" s="212">
        <v>3.4916060458161931E-2</v>
      </c>
    </row>
    <row r="87" spans="1:5" x14ac:dyDescent="0.35">
      <c r="A87" s="199" t="s">
        <v>425</v>
      </c>
      <c r="B87" s="218">
        <v>62.842779999999998</v>
      </c>
      <c r="C87" s="211">
        <v>33000</v>
      </c>
      <c r="D87" s="211">
        <v>59000</v>
      </c>
      <c r="E87" s="212">
        <v>4.4031693622187375E-2</v>
      </c>
    </row>
    <row r="88" spans="1:5" x14ac:dyDescent="0.35">
      <c r="A88" s="199" t="s">
        <v>426</v>
      </c>
      <c r="B88" s="218">
        <v>69.597359999999995</v>
      </c>
      <c r="C88" s="211">
        <v>53000</v>
      </c>
      <c r="D88" s="211">
        <v>100000</v>
      </c>
      <c r="E88" s="212">
        <v>6.1432535501773231E-2</v>
      </c>
    </row>
    <row r="89" spans="1:5" x14ac:dyDescent="0.35">
      <c r="A89" s="199" t="s">
        <v>330</v>
      </c>
      <c r="B89" s="218">
        <v>52.70926</v>
      </c>
      <c r="C89" s="211">
        <v>40000</v>
      </c>
      <c r="D89" s="211">
        <v>63000</v>
      </c>
      <c r="E89" s="212">
        <v>2.5844385208587006E-2</v>
      </c>
    </row>
    <row r="90" spans="1:5" x14ac:dyDescent="0.35">
      <c r="A90" s="199" t="s">
        <v>427</v>
      </c>
      <c r="B90" s="218">
        <v>62.250520000000002</v>
      </c>
      <c r="C90" s="211">
        <v>39000</v>
      </c>
      <c r="D90" s="211">
        <v>67000</v>
      </c>
      <c r="E90" s="212">
        <v>4.1146183855594404E-2</v>
      </c>
    </row>
    <row r="91" spans="1:5" x14ac:dyDescent="0.35">
      <c r="A91" s="199" t="s">
        <v>428</v>
      </c>
      <c r="B91" s="218">
        <v>65.590969999999999</v>
      </c>
      <c r="C91" s="211">
        <v>40000</v>
      </c>
      <c r="D91" s="211">
        <v>79000</v>
      </c>
      <c r="E91" s="212">
        <v>3.038574311321416E-2</v>
      </c>
    </row>
    <row r="92" spans="1:5" x14ac:dyDescent="0.35">
      <c r="A92" s="199" t="s">
        <v>332</v>
      </c>
      <c r="B92" s="218">
        <v>64.232590000000002</v>
      </c>
      <c r="C92" s="211">
        <v>38000</v>
      </c>
      <c r="D92" s="211">
        <v>60000</v>
      </c>
      <c r="E92" s="212">
        <v>3.4006414846436947E-2</v>
      </c>
    </row>
    <row r="93" spans="1:5" x14ac:dyDescent="0.35">
      <c r="A93" s="199" t="s">
        <v>429</v>
      </c>
      <c r="B93" s="218">
        <v>66.143330000000006</v>
      </c>
      <c r="C93" s="211">
        <v>36000</v>
      </c>
      <c r="D93" s="211">
        <v>61000</v>
      </c>
      <c r="E93" s="212">
        <v>3.8860579609069468E-2</v>
      </c>
    </row>
    <row r="94" spans="1:5" x14ac:dyDescent="0.35">
      <c r="A94" s="199" t="s">
        <v>334</v>
      </c>
      <c r="B94" s="218">
        <v>50.479770000000002</v>
      </c>
      <c r="C94" s="211">
        <v>34000</v>
      </c>
      <c r="D94" s="211">
        <v>56000</v>
      </c>
      <c r="E94" s="212">
        <v>3.7311371682526927E-2</v>
      </c>
    </row>
    <row r="95" spans="1:5" x14ac:dyDescent="0.35">
      <c r="A95" s="199" t="s">
        <v>335</v>
      </c>
      <c r="B95" s="218">
        <v>56.497169999999997</v>
      </c>
      <c r="C95" s="211">
        <v>37000</v>
      </c>
      <c r="D95" s="211">
        <v>59000</v>
      </c>
      <c r="E95" s="212">
        <v>3.4335187179438335E-2</v>
      </c>
    </row>
    <row r="96" spans="1:5" x14ac:dyDescent="0.35">
      <c r="A96" s="199" t="s">
        <v>336</v>
      </c>
      <c r="B96" s="218">
        <v>57.460259999999998</v>
      </c>
      <c r="C96" s="211">
        <v>36000</v>
      </c>
      <c r="D96" s="211">
        <v>58000</v>
      </c>
      <c r="E96" s="212">
        <v>3.1455808113164029E-2</v>
      </c>
    </row>
    <row r="97" spans="1:10" x14ac:dyDescent="0.35">
      <c r="A97" s="199" t="s">
        <v>430</v>
      </c>
      <c r="B97" s="218">
        <v>69.383030000000005</v>
      </c>
      <c r="C97" s="211">
        <v>55000</v>
      </c>
      <c r="D97" s="211">
        <v>95000</v>
      </c>
      <c r="E97" s="212">
        <v>3.9992663856852614E-2</v>
      </c>
    </row>
    <row r="98" spans="1:10" x14ac:dyDescent="0.35">
      <c r="A98" s="199" t="s">
        <v>431</v>
      </c>
      <c r="B98" s="218">
        <v>54.407919999999997</v>
      </c>
      <c r="C98" s="211">
        <v>43000</v>
      </c>
      <c r="D98" s="211">
        <v>70000</v>
      </c>
      <c r="E98" s="212">
        <v>3.0612149138036206E-2</v>
      </c>
    </row>
    <row r="99" spans="1:10" x14ac:dyDescent="0.35">
      <c r="A99" s="199" t="s">
        <v>432</v>
      </c>
      <c r="B99" s="218">
        <v>65.569860000000006</v>
      </c>
      <c r="C99" s="211">
        <v>66000</v>
      </c>
      <c r="D99" s="211">
        <v>107000</v>
      </c>
      <c r="E99" s="212">
        <v>2.7978497238027748E-2</v>
      </c>
    </row>
    <row r="100" spans="1:10" x14ac:dyDescent="0.35">
      <c r="A100" s="199" t="s">
        <v>340</v>
      </c>
      <c r="B100" s="218">
        <v>58.962269999999997</v>
      </c>
      <c r="C100" s="211">
        <v>39000</v>
      </c>
      <c r="D100" s="211">
        <v>60000</v>
      </c>
      <c r="E100" s="212">
        <v>5.1012431133217968E-2</v>
      </c>
    </row>
    <row r="101" spans="1:10" x14ac:dyDescent="0.35">
      <c r="A101" s="199" t="s">
        <v>433</v>
      </c>
      <c r="B101" s="218">
        <v>65.203509999999994</v>
      </c>
      <c r="C101" s="211">
        <v>49000</v>
      </c>
      <c r="D101" s="211">
        <v>83000</v>
      </c>
      <c r="E101" s="212">
        <v>2.2900841576042406E-2</v>
      </c>
    </row>
    <row r="102" spans="1:10" ht="15" thickBot="1" x14ac:dyDescent="0.4">
      <c r="A102" s="220" t="s">
        <v>434</v>
      </c>
      <c r="B102" s="219">
        <v>56.605629999999998</v>
      </c>
      <c r="C102" s="213">
        <v>35000</v>
      </c>
      <c r="D102" s="213">
        <v>50000</v>
      </c>
      <c r="E102" s="214">
        <v>4.5505571587026339E-2</v>
      </c>
    </row>
    <row r="103" spans="1:10" x14ac:dyDescent="0.35">
      <c r="E103" s="210"/>
    </row>
    <row r="105" spans="1:10" ht="62.5" customHeight="1" x14ac:dyDescent="0.35">
      <c r="A105" s="784" t="s">
        <v>443</v>
      </c>
      <c r="B105" s="784"/>
      <c r="C105" s="784"/>
      <c r="D105" s="784"/>
      <c r="E105" s="784"/>
      <c r="F105" s="784"/>
      <c r="G105" s="784"/>
      <c r="H105" s="784"/>
      <c r="I105" s="784"/>
      <c r="J105" s="784"/>
    </row>
    <row r="106" spans="1:10" ht="31.4" customHeight="1" x14ac:dyDescent="0.35">
      <c r="A106" s="797" t="s">
        <v>436</v>
      </c>
      <c r="B106" s="797"/>
      <c r="C106" s="797"/>
      <c r="D106" s="797"/>
      <c r="E106" s="797"/>
      <c r="F106" s="797"/>
      <c r="G106" s="797"/>
      <c r="H106" s="797"/>
      <c r="I106" s="797"/>
      <c r="J106" s="797"/>
    </row>
  </sheetData>
  <mergeCells count="2">
    <mergeCell ref="A105:J105"/>
    <mergeCell ref="A106:J106"/>
  </mergeCells>
  <hyperlinks>
    <hyperlink ref="A2" location="'Appendix Table Menu'!A1" display="Return to Appendix Table Menu" xr:uid="{BB5E6555-9FE9-4821-AAE4-660D342490C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V43"/>
  <sheetViews>
    <sheetView zoomScaleNormal="100" workbookViewId="0">
      <pane xSplit="1" ySplit="7" topLeftCell="B8" activePane="bottomRight" state="frozen"/>
      <selection pane="topRight" activeCell="B1" sqref="B1"/>
      <selection pane="bottomLeft" activeCell="A8" sqref="A8"/>
      <selection pane="bottomRight" activeCell="M22" sqref="M22"/>
    </sheetView>
  </sheetViews>
  <sheetFormatPr defaultColWidth="9.1796875" defaultRowHeight="14.5" x14ac:dyDescent="0.35"/>
  <cols>
    <col min="1" max="1" width="36.453125" customWidth="1"/>
    <col min="2" max="2" width="15.1796875" customWidth="1"/>
    <col min="3" max="4" width="14.1796875" customWidth="1"/>
    <col min="5" max="5" width="14.453125" customWidth="1"/>
    <col min="6" max="6" width="12.453125" customWidth="1"/>
    <col min="7" max="8" width="12.81640625" customWidth="1"/>
    <col min="9" max="9" width="10.54296875" bestFit="1" customWidth="1"/>
    <col min="10" max="10" width="13" customWidth="1"/>
    <col min="11" max="11" width="15.453125" customWidth="1"/>
    <col min="13" max="13" width="26" customWidth="1"/>
    <col min="14" max="14" width="14.453125" bestFit="1" customWidth="1"/>
    <col min="15" max="19" width="13.453125" bestFit="1" customWidth="1"/>
    <col min="20" max="21" width="13.1796875" bestFit="1" customWidth="1"/>
    <col min="22" max="22" width="14.453125" bestFit="1" customWidth="1"/>
  </cols>
  <sheetData>
    <row r="1" spans="1:22" s="10" customFormat="1" ht="21" x14ac:dyDescent="0.5">
      <c r="A1" s="2" t="s">
        <v>2</v>
      </c>
    </row>
    <row r="2" spans="1:22" ht="15" customHeight="1" x14ac:dyDescent="0.35">
      <c r="A2" s="92" t="s">
        <v>16</v>
      </c>
    </row>
    <row r="4" spans="1:22" x14ac:dyDescent="0.35">
      <c r="A4" s="65" t="s">
        <v>17</v>
      </c>
    </row>
    <row r="5" spans="1:22" ht="29" x14ac:dyDescent="0.35">
      <c r="A5" s="430"/>
      <c r="B5" s="431" t="s">
        <v>18</v>
      </c>
      <c r="C5" s="432" t="s">
        <v>19</v>
      </c>
      <c r="D5" s="432" t="s">
        <v>20</v>
      </c>
      <c r="E5" s="432" t="s">
        <v>21</v>
      </c>
      <c r="F5" s="432" t="s">
        <v>22</v>
      </c>
      <c r="G5" s="432" t="s">
        <v>23</v>
      </c>
      <c r="H5" s="433" t="s">
        <v>24</v>
      </c>
      <c r="I5" s="432" t="s">
        <v>25</v>
      </c>
      <c r="J5" s="434" t="s">
        <v>26</v>
      </c>
    </row>
    <row r="6" spans="1:22" x14ac:dyDescent="0.35">
      <c r="A6" s="435" t="s">
        <v>27</v>
      </c>
      <c r="B6" s="47"/>
      <c r="C6" s="67"/>
      <c r="D6" s="67"/>
      <c r="E6" s="67"/>
      <c r="F6" s="67"/>
      <c r="G6" s="436"/>
      <c r="H6" s="110"/>
      <c r="I6" s="436"/>
      <c r="J6" s="437"/>
    </row>
    <row r="7" spans="1:22" x14ac:dyDescent="0.35">
      <c r="A7" s="438"/>
      <c r="B7" s="119">
        <v>57307587</v>
      </c>
      <c r="C7" s="111">
        <v>11486745</v>
      </c>
      <c r="D7" s="111">
        <v>11917821</v>
      </c>
      <c r="E7" s="111">
        <v>12527605</v>
      </c>
      <c r="F7" s="111">
        <v>11012601</v>
      </c>
      <c r="G7" s="111">
        <v>9476421</v>
      </c>
      <c r="H7" s="111">
        <v>6125372</v>
      </c>
      <c r="I7" s="111">
        <v>7690555</v>
      </c>
      <c r="J7" s="439">
        <v>127544707</v>
      </c>
      <c r="K7" s="1"/>
    </row>
    <row r="8" spans="1:22" x14ac:dyDescent="0.35">
      <c r="A8" s="440" t="s">
        <v>28</v>
      </c>
      <c r="B8" s="47"/>
      <c r="C8" s="66"/>
      <c r="D8" s="66"/>
      <c r="E8" s="66"/>
      <c r="F8" s="66"/>
      <c r="G8" s="66"/>
      <c r="H8" s="66"/>
      <c r="I8" s="66"/>
      <c r="J8" s="441"/>
    </row>
    <row r="9" spans="1:22" x14ac:dyDescent="0.35">
      <c r="A9" s="442" t="s">
        <v>29</v>
      </c>
      <c r="B9" s="119">
        <v>32368126</v>
      </c>
      <c r="C9" s="12">
        <v>7095750</v>
      </c>
      <c r="D9" s="12">
        <v>7850952</v>
      </c>
      <c r="E9" s="12">
        <v>8765371</v>
      </c>
      <c r="F9" s="12">
        <v>7975939</v>
      </c>
      <c r="G9" s="12">
        <v>7201780</v>
      </c>
      <c r="H9" s="12">
        <v>4747661</v>
      </c>
      <c r="I9" s="12">
        <v>6145126</v>
      </c>
      <c r="J9" s="443">
        <v>82150705</v>
      </c>
      <c r="L9" s="473"/>
    </row>
    <row r="10" spans="1:22" x14ac:dyDescent="0.35">
      <c r="A10" s="444" t="s">
        <v>30</v>
      </c>
      <c r="B10" s="50">
        <v>7310138</v>
      </c>
      <c r="C10" s="68">
        <v>1431365</v>
      </c>
      <c r="D10" s="68">
        <v>1428619</v>
      </c>
      <c r="E10" s="68">
        <v>1503968</v>
      </c>
      <c r="F10" s="68">
        <v>1241585</v>
      </c>
      <c r="G10" s="68">
        <v>946405</v>
      </c>
      <c r="H10" s="68">
        <v>542199</v>
      </c>
      <c r="I10" s="68">
        <v>613457</v>
      </c>
      <c r="J10" s="443">
        <v>15017736</v>
      </c>
      <c r="L10" s="473"/>
    </row>
    <row r="11" spans="1:22" x14ac:dyDescent="0.35">
      <c r="A11" s="444" t="s">
        <v>31</v>
      </c>
      <c r="B11" s="50">
        <v>10877501</v>
      </c>
      <c r="C11" s="68">
        <v>1820456</v>
      </c>
      <c r="D11" s="68">
        <v>1586546</v>
      </c>
      <c r="E11" s="68">
        <v>1312125</v>
      </c>
      <c r="F11" s="68">
        <v>1000858</v>
      </c>
      <c r="G11" s="68">
        <v>714057</v>
      </c>
      <c r="H11" s="68">
        <v>461258</v>
      </c>
      <c r="I11" s="68">
        <v>514971</v>
      </c>
      <c r="J11" s="443">
        <v>18287772</v>
      </c>
      <c r="L11" s="474"/>
    </row>
    <row r="12" spans="1:22" x14ac:dyDescent="0.35">
      <c r="A12" s="444" t="s">
        <v>32</v>
      </c>
      <c r="B12" s="50">
        <v>6751822</v>
      </c>
      <c r="C12" s="68">
        <v>1139174</v>
      </c>
      <c r="D12" s="68">
        <v>1051704</v>
      </c>
      <c r="E12" s="68">
        <v>946141</v>
      </c>
      <c r="F12" s="68">
        <v>794219</v>
      </c>
      <c r="G12" s="68">
        <v>614179</v>
      </c>
      <c r="H12" s="68">
        <v>374254</v>
      </c>
      <c r="I12" s="68">
        <v>417001</v>
      </c>
      <c r="J12" s="443">
        <v>12088494</v>
      </c>
      <c r="L12" s="474"/>
    </row>
    <row r="13" spans="1:22" x14ac:dyDescent="0.35">
      <c r="A13" s="440" t="s">
        <v>33</v>
      </c>
      <c r="B13" s="47"/>
      <c r="C13" s="66"/>
      <c r="D13" s="66"/>
      <c r="E13" s="66"/>
      <c r="F13" s="66"/>
      <c r="G13" s="66"/>
      <c r="H13" s="66"/>
      <c r="I13" s="66"/>
      <c r="J13" s="441"/>
    </row>
    <row r="14" spans="1:22" x14ac:dyDescent="0.35">
      <c r="A14" s="442" t="s">
        <v>34</v>
      </c>
      <c r="B14" s="119">
        <v>1700755</v>
      </c>
      <c r="C14" s="12">
        <v>1795263</v>
      </c>
      <c r="D14" s="12">
        <v>2172773</v>
      </c>
      <c r="E14" s="12">
        <v>1872836</v>
      </c>
      <c r="F14" s="12">
        <v>1225647</v>
      </c>
      <c r="G14" s="12">
        <v>795209</v>
      </c>
      <c r="H14" s="12">
        <v>382026</v>
      </c>
      <c r="I14" s="12">
        <v>295297</v>
      </c>
      <c r="J14" s="443">
        <v>10239806</v>
      </c>
      <c r="N14" s="200"/>
      <c r="O14" s="200"/>
      <c r="P14" s="200"/>
      <c r="Q14" s="200"/>
      <c r="R14" s="200"/>
      <c r="S14" s="200"/>
      <c r="T14" s="200"/>
      <c r="U14" s="200"/>
      <c r="V14" s="200"/>
    </row>
    <row r="15" spans="1:22" x14ac:dyDescent="0.35">
      <c r="A15" s="444" t="s">
        <v>35</v>
      </c>
      <c r="B15" s="50">
        <v>5528487</v>
      </c>
      <c r="C15" s="68">
        <v>2044437</v>
      </c>
      <c r="D15" s="68">
        <v>3174806</v>
      </c>
      <c r="E15" s="68">
        <v>4208952</v>
      </c>
      <c r="F15" s="68">
        <v>4232032</v>
      </c>
      <c r="G15" s="68">
        <v>3783247</v>
      </c>
      <c r="H15" s="68">
        <v>2307822</v>
      </c>
      <c r="I15" s="68">
        <v>1982810</v>
      </c>
      <c r="J15" s="443">
        <v>27262593</v>
      </c>
      <c r="N15" s="200"/>
      <c r="O15" s="200"/>
      <c r="P15" s="200"/>
      <c r="Q15" s="200"/>
      <c r="R15" s="200"/>
      <c r="S15" s="200"/>
      <c r="T15" s="200"/>
      <c r="U15" s="200"/>
      <c r="V15" s="200"/>
    </row>
    <row r="16" spans="1:22" x14ac:dyDescent="0.35">
      <c r="A16" s="444" t="s">
        <v>36</v>
      </c>
      <c r="B16" s="50">
        <v>19116368</v>
      </c>
      <c r="C16" s="145">
        <v>2436030</v>
      </c>
      <c r="D16" s="145">
        <v>911659</v>
      </c>
      <c r="E16" s="145">
        <v>299396</v>
      </c>
      <c r="F16" s="145">
        <v>87957</v>
      </c>
      <c r="G16" s="145">
        <v>33584</v>
      </c>
      <c r="H16" s="145">
        <v>8487</v>
      </c>
      <c r="I16" s="188">
        <v>540</v>
      </c>
      <c r="J16" s="445">
        <v>22894021</v>
      </c>
      <c r="N16" s="200"/>
      <c r="O16" s="200"/>
      <c r="P16" s="200"/>
      <c r="Q16" s="200"/>
      <c r="R16" s="200"/>
      <c r="S16" s="200"/>
      <c r="T16" s="200"/>
      <c r="U16" s="200"/>
      <c r="V16" s="200"/>
    </row>
    <row r="17" spans="1:22" x14ac:dyDescent="0.35">
      <c r="A17" s="444" t="s">
        <v>37</v>
      </c>
      <c r="B17" s="50">
        <v>9445635</v>
      </c>
      <c r="C17" s="145">
        <v>856497</v>
      </c>
      <c r="D17" s="145">
        <v>323563</v>
      </c>
      <c r="E17" s="145">
        <v>100685</v>
      </c>
      <c r="F17" s="145">
        <v>24611</v>
      </c>
      <c r="G17" s="145">
        <v>10201</v>
      </c>
      <c r="H17" s="145">
        <v>2339</v>
      </c>
      <c r="I17" s="201">
        <v>779</v>
      </c>
      <c r="J17" s="446">
        <v>10764310</v>
      </c>
      <c r="N17" s="200"/>
      <c r="O17" s="200"/>
      <c r="P17" s="200"/>
      <c r="Q17" s="200"/>
      <c r="R17" s="200"/>
      <c r="S17" s="200"/>
      <c r="T17" s="200"/>
      <c r="U17" s="200"/>
      <c r="V17" s="200"/>
    </row>
    <row r="18" spans="1:22" x14ac:dyDescent="0.35">
      <c r="A18" s="444" t="s">
        <v>38</v>
      </c>
      <c r="B18" s="50">
        <v>3289179</v>
      </c>
      <c r="C18" s="145">
        <v>1331711</v>
      </c>
      <c r="D18" s="145">
        <v>1545354</v>
      </c>
      <c r="E18" s="145">
        <v>1495267</v>
      </c>
      <c r="F18" s="145">
        <v>1137968</v>
      </c>
      <c r="G18" s="145">
        <v>915695</v>
      </c>
      <c r="H18" s="145">
        <v>619078</v>
      </c>
      <c r="I18" s="201">
        <v>980323</v>
      </c>
      <c r="J18" s="446">
        <v>11314575</v>
      </c>
      <c r="K18" s="1"/>
      <c r="N18" s="200"/>
      <c r="O18" s="200"/>
      <c r="P18" s="200"/>
      <c r="Q18" s="200"/>
      <c r="R18" s="200"/>
      <c r="S18" s="200"/>
      <c r="T18" s="200"/>
      <c r="U18" s="200"/>
      <c r="V18" s="200"/>
    </row>
    <row r="19" spans="1:22" x14ac:dyDescent="0.35">
      <c r="A19" s="444" t="s">
        <v>39</v>
      </c>
      <c r="B19" s="50">
        <v>12072722</v>
      </c>
      <c r="C19" s="145">
        <v>2483188</v>
      </c>
      <c r="D19" s="145">
        <v>3184988</v>
      </c>
      <c r="E19" s="145">
        <v>3967562</v>
      </c>
      <c r="F19" s="145">
        <v>3855115</v>
      </c>
      <c r="G19" s="145">
        <v>3606331</v>
      </c>
      <c r="H19" s="145">
        <v>2626373</v>
      </c>
      <c r="I19" s="201">
        <v>4274445</v>
      </c>
      <c r="J19" s="446">
        <v>36070724</v>
      </c>
      <c r="K19" s="1"/>
      <c r="N19" s="200"/>
      <c r="O19" s="200"/>
      <c r="P19" s="200"/>
      <c r="Q19" s="200"/>
      <c r="R19" s="200"/>
      <c r="S19" s="200"/>
      <c r="T19" s="200"/>
      <c r="U19" s="200"/>
      <c r="V19" s="200"/>
    </row>
    <row r="20" spans="1:22" x14ac:dyDescent="0.35">
      <c r="A20" s="444" t="s">
        <v>40</v>
      </c>
      <c r="B20" s="50">
        <v>6154441</v>
      </c>
      <c r="C20" s="145">
        <v>539619</v>
      </c>
      <c r="D20" s="145">
        <v>604678</v>
      </c>
      <c r="E20" s="145">
        <v>582907</v>
      </c>
      <c r="F20" s="145">
        <v>449271</v>
      </c>
      <c r="G20" s="145">
        <v>332154</v>
      </c>
      <c r="H20" s="145">
        <v>179247</v>
      </c>
      <c r="I20" s="201">
        <v>156361</v>
      </c>
      <c r="J20" s="446">
        <v>8998678</v>
      </c>
      <c r="K20" s="1"/>
      <c r="N20" s="200"/>
      <c r="O20" s="200"/>
      <c r="P20" s="200"/>
      <c r="Q20" s="200"/>
      <c r="R20" s="200"/>
      <c r="S20" s="200"/>
      <c r="T20" s="200"/>
      <c r="U20" s="200"/>
      <c r="V20" s="200"/>
    </row>
    <row r="21" spans="1:22" x14ac:dyDescent="0.35">
      <c r="A21" s="440" t="s">
        <v>41</v>
      </c>
      <c r="B21" s="47"/>
      <c r="C21" s="66"/>
      <c r="D21" s="66"/>
      <c r="E21" s="66"/>
      <c r="F21" s="66"/>
      <c r="G21" s="66"/>
      <c r="H21" s="66"/>
      <c r="I21" s="66"/>
      <c r="J21" s="441"/>
      <c r="K21" s="1"/>
    </row>
    <row r="22" spans="1:22" x14ac:dyDescent="0.35">
      <c r="A22" s="442" t="s">
        <v>42</v>
      </c>
      <c r="B22" s="119">
        <v>4109321</v>
      </c>
      <c r="C22" s="12">
        <v>1055817</v>
      </c>
      <c r="D22" s="12">
        <v>1127038</v>
      </c>
      <c r="E22" s="12">
        <v>1157404</v>
      </c>
      <c r="F22" s="12">
        <v>958726</v>
      </c>
      <c r="G22" s="12">
        <v>812938</v>
      </c>
      <c r="H22" s="12">
        <v>701836</v>
      </c>
      <c r="I22" s="202">
        <v>1223716</v>
      </c>
      <c r="J22" s="443">
        <v>11146796</v>
      </c>
      <c r="K22" s="1"/>
    </row>
    <row r="23" spans="1:22" x14ac:dyDescent="0.35">
      <c r="A23" s="444" t="s">
        <v>43</v>
      </c>
      <c r="B23" s="50">
        <v>11359230</v>
      </c>
      <c r="C23" s="68">
        <v>2527974</v>
      </c>
      <c r="D23" s="68">
        <v>3021521</v>
      </c>
      <c r="E23" s="68">
        <v>3382933</v>
      </c>
      <c r="F23" s="68">
        <v>2836799</v>
      </c>
      <c r="G23" s="68">
        <v>2346896</v>
      </c>
      <c r="H23" s="68">
        <v>1755790</v>
      </c>
      <c r="I23" s="1">
        <v>2662654</v>
      </c>
      <c r="J23" s="446">
        <v>29893797</v>
      </c>
      <c r="K23" s="1"/>
    </row>
    <row r="24" spans="1:22" x14ac:dyDescent="0.35">
      <c r="A24" s="444" t="s">
        <v>44</v>
      </c>
      <c r="B24" s="50">
        <v>17273238</v>
      </c>
      <c r="C24" s="68">
        <v>3388919</v>
      </c>
      <c r="D24" s="68">
        <v>3681940</v>
      </c>
      <c r="E24" s="68">
        <v>3920330</v>
      </c>
      <c r="F24" s="68">
        <v>3506487</v>
      </c>
      <c r="G24" s="68">
        <v>2907912</v>
      </c>
      <c r="H24" s="68">
        <v>1695310</v>
      </c>
      <c r="I24" s="203">
        <v>1774391</v>
      </c>
      <c r="J24" s="446">
        <v>38148527</v>
      </c>
      <c r="K24" s="1"/>
    </row>
    <row r="25" spans="1:22" x14ac:dyDescent="0.35">
      <c r="A25" s="444" t="s">
        <v>45</v>
      </c>
      <c r="B25" s="50">
        <v>24565798</v>
      </c>
      <c r="C25" s="68">
        <v>4514035</v>
      </c>
      <c r="D25" s="68">
        <v>4087322</v>
      </c>
      <c r="E25" s="68">
        <v>4066938</v>
      </c>
      <c r="F25" s="68">
        <v>3710589</v>
      </c>
      <c r="G25" s="68">
        <v>3408675</v>
      </c>
      <c r="H25" s="68">
        <v>1972436</v>
      </c>
      <c r="I25" s="1">
        <v>2029794</v>
      </c>
      <c r="J25" s="446">
        <v>48355587</v>
      </c>
      <c r="K25" s="1"/>
    </row>
    <row r="26" spans="1:22" x14ac:dyDescent="0.35">
      <c r="A26" s="440" t="s">
        <v>46</v>
      </c>
      <c r="B26" s="47"/>
      <c r="C26" s="66"/>
      <c r="D26" s="66"/>
      <c r="E26" s="66"/>
      <c r="F26" s="66"/>
      <c r="G26" s="66"/>
      <c r="H26" s="66"/>
      <c r="I26" s="66"/>
      <c r="J26" s="441"/>
      <c r="K26" s="1"/>
    </row>
    <row r="27" spans="1:22" x14ac:dyDescent="0.35">
      <c r="A27" s="442" t="s">
        <v>47</v>
      </c>
      <c r="B27" s="119">
        <v>42263308</v>
      </c>
      <c r="C27" s="12">
        <v>8267600</v>
      </c>
      <c r="D27" s="12">
        <v>7805700</v>
      </c>
      <c r="E27" s="12">
        <v>6466617</v>
      </c>
      <c r="F27" s="12">
        <v>3156050</v>
      </c>
      <c r="G27" s="12">
        <v>1384875</v>
      </c>
      <c r="H27" s="12">
        <v>540318</v>
      </c>
      <c r="I27" s="202">
        <v>259993</v>
      </c>
      <c r="J27" s="443">
        <v>70144461</v>
      </c>
      <c r="K27" s="1"/>
      <c r="N27" s="200"/>
      <c r="O27" s="200"/>
      <c r="P27" s="200"/>
      <c r="Q27" s="200"/>
      <c r="R27" s="200"/>
      <c r="S27" s="200"/>
      <c r="T27" s="200"/>
      <c r="U27" s="200"/>
      <c r="V27" s="200"/>
    </row>
    <row r="28" spans="1:22" x14ac:dyDescent="0.35">
      <c r="A28" s="444" t="s">
        <v>48</v>
      </c>
      <c r="B28" s="50">
        <v>4142325</v>
      </c>
      <c r="C28" s="68">
        <v>678779</v>
      </c>
      <c r="D28" s="68">
        <v>646906</v>
      </c>
      <c r="E28" s="68">
        <v>637772</v>
      </c>
      <c r="F28" s="68">
        <v>428695</v>
      </c>
      <c r="G28" s="68">
        <v>218477</v>
      </c>
      <c r="H28" s="68">
        <v>79702</v>
      </c>
      <c r="I28" s="203">
        <v>36259</v>
      </c>
      <c r="J28" s="446">
        <v>6868915</v>
      </c>
      <c r="K28" s="1"/>
      <c r="N28" s="200"/>
      <c r="O28" s="200"/>
      <c r="P28" s="200"/>
      <c r="Q28" s="200"/>
      <c r="R28" s="200"/>
      <c r="S28" s="200"/>
      <c r="T28" s="200"/>
      <c r="U28" s="200"/>
      <c r="V28" s="200"/>
    </row>
    <row r="29" spans="1:22" x14ac:dyDescent="0.35">
      <c r="A29" s="444" t="s">
        <v>49</v>
      </c>
      <c r="B29" s="50">
        <v>4556988</v>
      </c>
      <c r="C29" s="68">
        <v>757411</v>
      </c>
      <c r="D29" s="68">
        <v>849573</v>
      </c>
      <c r="E29" s="68">
        <v>978148</v>
      </c>
      <c r="F29" s="68">
        <v>874044</v>
      </c>
      <c r="G29" s="68">
        <v>559299</v>
      </c>
      <c r="H29" s="68">
        <v>245070</v>
      </c>
      <c r="I29" s="203">
        <v>128447</v>
      </c>
      <c r="J29" s="446">
        <v>8948980</v>
      </c>
      <c r="K29" s="1"/>
      <c r="N29" s="200"/>
      <c r="O29" s="200"/>
      <c r="P29" s="200"/>
      <c r="Q29" s="200"/>
      <c r="R29" s="200"/>
      <c r="S29" s="200"/>
      <c r="T29" s="200"/>
      <c r="U29" s="200"/>
      <c r="V29" s="200"/>
    </row>
    <row r="30" spans="1:22" x14ac:dyDescent="0.35">
      <c r="A30" s="444" t="s">
        <v>50</v>
      </c>
      <c r="B30" s="50">
        <v>1071770</v>
      </c>
      <c r="C30" s="68">
        <v>213596</v>
      </c>
      <c r="D30" s="68">
        <v>224687</v>
      </c>
      <c r="E30" s="68">
        <v>202311</v>
      </c>
      <c r="F30" s="68">
        <v>134041</v>
      </c>
      <c r="G30" s="68">
        <v>75084</v>
      </c>
      <c r="H30" s="68">
        <v>29246</v>
      </c>
      <c r="I30" s="203">
        <v>11813</v>
      </c>
      <c r="J30" s="446">
        <v>1962548</v>
      </c>
      <c r="K30" s="1"/>
      <c r="N30" s="200"/>
      <c r="O30" s="200"/>
      <c r="P30" s="200"/>
      <c r="Q30" s="200"/>
      <c r="R30" s="200"/>
      <c r="S30" s="200"/>
      <c r="T30" s="200"/>
      <c r="U30" s="200"/>
      <c r="V30" s="200"/>
    </row>
    <row r="31" spans="1:22" x14ac:dyDescent="0.35">
      <c r="A31" s="444" t="s">
        <v>51</v>
      </c>
      <c r="B31" s="50">
        <v>5273196</v>
      </c>
      <c r="C31" s="68">
        <v>1569359</v>
      </c>
      <c r="D31" s="68">
        <v>2390955</v>
      </c>
      <c r="E31" s="68">
        <v>4242757</v>
      </c>
      <c r="F31" s="68">
        <v>6419771</v>
      </c>
      <c r="G31" s="68">
        <v>7238686</v>
      </c>
      <c r="H31" s="68">
        <v>5231036</v>
      </c>
      <c r="I31" s="203">
        <v>7254043</v>
      </c>
      <c r="J31" s="446">
        <v>39619803</v>
      </c>
      <c r="K31" s="1"/>
      <c r="N31" s="200"/>
      <c r="O31" s="200"/>
      <c r="P31" s="200"/>
      <c r="Q31" s="200"/>
      <c r="R31" s="200"/>
      <c r="S31" s="200"/>
      <c r="T31" s="200"/>
      <c r="U31" s="200"/>
      <c r="V31" s="200"/>
    </row>
    <row r="32" spans="1:22" x14ac:dyDescent="0.35">
      <c r="A32" s="440" t="s">
        <v>52</v>
      </c>
      <c r="B32" s="47"/>
      <c r="C32" s="66"/>
      <c r="D32" s="66"/>
      <c r="E32" s="66"/>
      <c r="F32" s="66"/>
      <c r="G32" s="66"/>
      <c r="H32" s="66"/>
      <c r="I32" s="66"/>
      <c r="J32" s="441"/>
      <c r="K32" s="1"/>
    </row>
    <row r="33" spans="1:18" x14ac:dyDescent="0.35">
      <c r="A33" s="447">
        <v>0</v>
      </c>
      <c r="B33" s="119">
        <v>28762376</v>
      </c>
      <c r="C33" s="12">
        <v>8204235</v>
      </c>
      <c r="D33" s="12">
        <v>10688219</v>
      </c>
      <c r="E33" s="68">
        <v>12129291</v>
      </c>
      <c r="F33" s="12">
        <v>10900788</v>
      </c>
      <c r="G33" s="12">
        <v>9432749</v>
      </c>
      <c r="H33" s="12">
        <v>6114546</v>
      </c>
      <c r="I33" s="12">
        <v>7689277</v>
      </c>
      <c r="J33" s="443">
        <v>93921481</v>
      </c>
      <c r="K33" s="1"/>
    </row>
    <row r="34" spans="1:18" x14ac:dyDescent="0.35">
      <c r="A34" s="448">
        <v>1</v>
      </c>
      <c r="B34" s="50">
        <v>10967369</v>
      </c>
      <c r="C34" s="68">
        <v>2066649</v>
      </c>
      <c r="D34" s="68">
        <v>879140</v>
      </c>
      <c r="E34" s="1">
        <v>290670</v>
      </c>
      <c r="F34" s="68">
        <v>82812</v>
      </c>
      <c r="G34" s="68">
        <v>30868</v>
      </c>
      <c r="H34" s="68">
        <v>8747</v>
      </c>
      <c r="I34" s="68">
        <v>1278</v>
      </c>
      <c r="J34" s="446">
        <v>14327533</v>
      </c>
      <c r="K34" s="1"/>
    </row>
    <row r="35" spans="1:18" x14ac:dyDescent="0.35">
      <c r="A35" s="448" t="s">
        <v>53</v>
      </c>
      <c r="B35" s="50">
        <v>17577842</v>
      </c>
      <c r="C35" s="68">
        <v>1215861</v>
      </c>
      <c r="D35" s="68">
        <v>350462</v>
      </c>
      <c r="E35" s="68">
        <v>107644</v>
      </c>
      <c r="F35" s="68">
        <v>29001</v>
      </c>
      <c r="G35" s="68">
        <v>12804</v>
      </c>
      <c r="H35" s="68">
        <v>2079</v>
      </c>
      <c r="I35" s="68">
        <v>0</v>
      </c>
      <c r="J35" s="446">
        <v>19295693</v>
      </c>
      <c r="K35" s="1"/>
    </row>
    <row r="36" spans="1:18" x14ac:dyDescent="0.35">
      <c r="A36" s="440" t="s">
        <v>54</v>
      </c>
      <c r="B36" s="47"/>
      <c r="C36" s="66"/>
      <c r="D36" s="66"/>
      <c r="E36" s="66"/>
      <c r="F36" s="66"/>
      <c r="G36" s="66"/>
      <c r="H36" s="66"/>
      <c r="I36" s="66"/>
      <c r="J36" s="441"/>
      <c r="K36" s="1"/>
    </row>
    <row r="37" spans="1:18" x14ac:dyDescent="0.35">
      <c r="A37" s="447" t="s">
        <v>55</v>
      </c>
      <c r="B37" s="119">
        <v>9318272</v>
      </c>
      <c r="C37" s="12">
        <v>2124674</v>
      </c>
      <c r="D37" s="12">
        <v>2257367</v>
      </c>
      <c r="E37" s="12">
        <v>2372805</v>
      </c>
      <c r="F37" s="12">
        <v>2018882</v>
      </c>
      <c r="G37" s="12">
        <v>1709932</v>
      </c>
      <c r="H37" s="12">
        <v>1111687</v>
      </c>
      <c r="I37" s="12">
        <v>1505263</v>
      </c>
      <c r="J37" s="443">
        <v>22418882</v>
      </c>
      <c r="K37" s="1"/>
    </row>
    <row r="38" spans="1:18" x14ac:dyDescent="0.35">
      <c r="A38" s="448" t="s">
        <v>56</v>
      </c>
      <c r="B38" s="50">
        <v>12388071</v>
      </c>
      <c r="C38" s="68">
        <v>2404087</v>
      </c>
      <c r="D38" s="68">
        <v>2576162</v>
      </c>
      <c r="E38" s="68">
        <v>2784697</v>
      </c>
      <c r="F38" s="68">
        <v>2424448</v>
      </c>
      <c r="G38" s="68">
        <v>2053539</v>
      </c>
      <c r="H38" s="68">
        <v>1308658</v>
      </c>
      <c r="I38" s="68">
        <v>1741986</v>
      </c>
      <c r="J38" s="443">
        <v>27681648</v>
      </c>
      <c r="K38" s="1"/>
    </row>
    <row r="39" spans="1:18" x14ac:dyDescent="0.35">
      <c r="A39" s="448" t="s">
        <v>57</v>
      </c>
      <c r="B39" s="50">
        <v>22220881</v>
      </c>
      <c r="C39" s="68">
        <v>4404779</v>
      </c>
      <c r="D39" s="68">
        <v>4500784</v>
      </c>
      <c r="E39" s="68">
        <v>4710166</v>
      </c>
      <c r="F39" s="68">
        <v>4177613</v>
      </c>
      <c r="G39" s="68">
        <v>3652354</v>
      </c>
      <c r="H39" s="68">
        <v>2388392</v>
      </c>
      <c r="I39" s="68">
        <v>2830661</v>
      </c>
      <c r="J39" s="443">
        <v>48885630</v>
      </c>
      <c r="K39" s="1"/>
    </row>
    <row r="40" spans="1:18" x14ac:dyDescent="0.35">
      <c r="A40" s="449" t="s">
        <v>58</v>
      </c>
      <c r="B40" s="450">
        <v>13380363</v>
      </c>
      <c r="C40" s="451">
        <v>2553205</v>
      </c>
      <c r="D40" s="451">
        <v>2583508</v>
      </c>
      <c r="E40" s="451">
        <v>2659937</v>
      </c>
      <c r="F40" s="451">
        <v>2391658</v>
      </c>
      <c r="G40" s="451">
        <v>2060596</v>
      </c>
      <c r="H40" s="451">
        <v>1316635</v>
      </c>
      <c r="I40" s="451">
        <v>1612645</v>
      </c>
      <c r="J40" s="452">
        <v>28558547</v>
      </c>
      <c r="K40" s="1"/>
    </row>
    <row r="41" spans="1:18" ht="15.75" customHeight="1" x14ac:dyDescent="0.35">
      <c r="A41" s="93"/>
      <c r="B41" s="1"/>
      <c r="C41" s="1"/>
      <c r="D41" s="1"/>
      <c r="E41" s="1"/>
      <c r="F41" s="1"/>
      <c r="G41" s="1"/>
      <c r="H41" s="1"/>
      <c r="I41" s="1"/>
      <c r="J41" s="1"/>
    </row>
    <row r="42" spans="1:18" ht="51" customHeight="1" x14ac:dyDescent="0.35">
      <c r="A42" s="682" t="s">
        <v>59</v>
      </c>
      <c r="B42" s="683"/>
      <c r="C42" s="683"/>
      <c r="D42" s="683"/>
      <c r="E42" s="683"/>
      <c r="F42" s="683"/>
      <c r="G42" s="683"/>
      <c r="H42" s="683"/>
      <c r="I42" s="683"/>
      <c r="J42" s="683"/>
      <c r="K42" s="72"/>
      <c r="L42" s="72"/>
      <c r="M42" s="72"/>
      <c r="N42" s="72"/>
      <c r="O42" s="72"/>
      <c r="P42" s="72"/>
      <c r="Q42" s="72"/>
      <c r="R42" s="72"/>
    </row>
    <row r="43" spans="1:18" x14ac:dyDescent="0.35">
      <c r="A43" t="s">
        <v>60</v>
      </c>
    </row>
  </sheetData>
  <mergeCells count="1">
    <mergeCell ref="A42:J42"/>
  </mergeCells>
  <hyperlinks>
    <hyperlink ref="A2" location="'Appendix Table Menu'!A1" display="Return to Appendix Table Menu" xr:uid="{BE323C80-FF00-45B7-BF59-A248E6E7A602}"/>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AE39"/>
  <sheetViews>
    <sheetView zoomScaleNormal="100" workbookViewId="0">
      <pane ySplit="6" topLeftCell="A7" activePane="bottomLeft" state="frozen"/>
      <selection pane="bottomLeft" activeCell="A4" sqref="A4"/>
    </sheetView>
  </sheetViews>
  <sheetFormatPr defaultColWidth="9.1796875" defaultRowHeight="14.5" x14ac:dyDescent="0.35"/>
  <cols>
    <col min="1" max="1" width="14.453125" style="84" customWidth="1"/>
    <col min="2" max="3" width="10.54296875" style="84" customWidth="1"/>
    <col min="4" max="5" width="11.81640625" style="84" customWidth="1"/>
    <col min="6" max="7" width="11.453125" style="84" customWidth="1"/>
    <col min="8" max="8" width="12.54296875" style="84" customWidth="1"/>
    <col min="9" max="9" width="12.453125" style="84" bestFit="1" customWidth="1"/>
    <col min="10" max="11" width="11.453125" style="84" customWidth="1"/>
    <col min="12" max="12" width="12.453125" style="84" customWidth="1"/>
    <col min="13" max="13" width="12.453125" style="84" bestFit="1" customWidth="1"/>
    <col min="14" max="15" width="10.54296875" style="84" customWidth="1"/>
    <col min="16" max="17" width="11.81640625" style="84" customWidth="1"/>
    <col min="18" max="16384" width="9.1796875" style="84"/>
  </cols>
  <sheetData>
    <row r="1" spans="1:31" s="82" customFormat="1" ht="21" x14ac:dyDescent="0.5">
      <c r="A1" s="81" t="s">
        <v>61</v>
      </c>
      <c r="D1" s="83"/>
      <c r="E1" s="83"/>
      <c r="P1" s="83"/>
    </row>
    <row r="2" spans="1:31" customFormat="1" ht="15" customHeight="1" x14ac:dyDescent="0.35">
      <c r="A2" s="112" t="s">
        <v>16</v>
      </c>
    </row>
    <row r="3" spans="1:31" customFormat="1" ht="15" customHeight="1" x14ac:dyDescent="0.35">
      <c r="A3" s="112"/>
    </row>
    <row r="4" spans="1:31" ht="15" thickBot="1" x14ac:dyDescent="0.4">
      <c r="A4" s="576" t="s">
        <v>62</v>
      </c>
    </row>
    <row r="5" spans="1:31" ht="15" customHeight="1" x14ac:dyDescent="0.35">
      <c r="A5" s="686" t="s">
        <v>63</v>
      </c>
      <c r="B5" s="688" t="s">
        <v>27</v>
      </c>
      <c r="C5" s="684"/>
      <c r="D5" s="684"/>
      <c r="E5" s="689"/>
      <c r="F5" s="690" t="s">
        <v>64</v>
      </c>
      <c r="G5" s="690"/>
      <c r="H5" s="690"/>
      <c r="I5" s="690"/>
      <c r="J5" s="691" t="s">
        <v>65</v>
      </c>
      <c r="K5" s="690"/>
      <c r="L5" s="690"/>
      <c r="M5" s="690"/>
      <c r="N5" s="684" t="s">
        <v>66</v>
      </c>
      <c r="O5" s="684"/>
      <c r="P5" s="684"/>
      <c r="Q5" s="685"/>
    </row>
    <row r="6" spans="1:31" ht="15" thickBot="1" x14ac:dyDescent="0.4">
      <c r="A6" s="687"/>
      <c r="B6" s="85" t="s">
        <v>67</v>
      </c>
      <c r="C6" s="86" t="s">
        <v>68</v>
      </c>
      <c r="D6" s="86" t="s">
        <v>69</v>
      </c>
      <c r="E6" s="117" t="s">
        <v>70</v>
      </c>
      <c r="F6" s="85" t="s">
        <v>67</v>
      </c>
      <c r="G6" s="86" t="s">
        <v>68</v>
      </c>
      <c r="H6" s="86" t="s">
        <v>69</v>
      </c>
      <c r="I6" s="117" t="s">
        <v>70</v>
      </c>
      <c r="J6" s="85" t="s">
        <v>67</v>
      </c>
      <c r="K6" s="86" t="s">
        <v>68</v>
      </c>
      <c r="L6" s="86" t="s">
        <v>69</v>
      </c>
      <c r="M6" s="116" t="s">
        <v>70</v>
      </c>
      <c r="N6" s="85" t="s">
        <v>67</v>
      </c>
      <c r="O6" s="86" t="s">
        <v>68</v>
      </c>
      <c r="P6" s="116" t="s">
        <v>69</v>
      </c>
      <c r="Q6" s="115" t="s">
        <v>70</v>
      </c>
    </row>
    <row r="7" spans="1:31" x14ac:dyDescent="0.35">
      <c r="A7" s="480" t="s">
        <v>71</v>
      </c>
      <c r="B7" s="87"/>
      <c r="C7" s="239"/>
      <c r="D7" s="239"/>
      <c r="E7" s="239"/>
      <c r="F7" s="252"/>
      <c r="G7" s="240"/>
      <c r="H7" s="240"/>
      <c r="I7" s="240"/>
      <c r="J7" s="252"/>
      <c r="K7" s="240"/>
      <c r="L7" s="240"/>
      <c r="M7" s="240"/>
      <c r="N7" s="253"/>
      <c r="O7" s="239"/>
      <c r="P7" s="239"/>
      <c r="Q7" s="230"/>
    </row>
    <row r="8" spans="1:31" x14ac:dyDescent="0.35">
      <c r="A8" s="475">
        <v>2000</v>
      </c>
      <c r="B8" s="175">
        <v>58535</v>
      </c>
      <c r="C8" s="176">
        <v>22886</v>
      </c>
      <c r="D8" s="310">
        <v>21163</v>
      </c>
      <c r="E8" s="311">
        <v>104307</v>
      </c>
      <c r="F8" s="312">
        <v>33980</v>
      </c>
      <c r="G8" s="304">
        <v>18214</v>
      </c>
      <c r="H8" s="304">
        <v>17031</v>
      </c>
      <c r="I8" s="256">
        <v>69223</v>
      </c>
      <c r="J8" s="246">
        <v>24555</v>
      </c>
      <c r="K8" s="246">
        <v>4672</v>
      </c>
      <c r="L8" s="246">
        <v>4132</v>
      </c>
      <c r="M8" s="246">
        <v>35084</v>
      </c>
      <c r="N8" s="249">
        <v>58.050738874177846</v>
      </c>
      <c r="O8" s="183">
        <v>79.585772961635939</v>
      </c>
      <c r="P8" s="257">
        <v>80.475357936020401</v>
      </c>
      <c r="Q8" s="229">
        <v>66.364673511844842</v>
      </c>
      <c r="S8" s="118"/>
      <c r="T8" s="118"/>
      <c r="U8" s="118"/>
      <c r="V8" s="118"/>
    </row>
    <row r="9" spans="1:31" x14ac:dyDescent="0.35">
      <c r="A9" s="476">
        <v>2001</v>
      </c>
      <c r="B9" s="175">
        <v>58986</v>
      </c>
      <c r="C9" s="245">
        <v>23764</v>
      </c>
      <c r="D9" s="313">
        <v>21198</v>
      </c>
      <c r="E9" s="311">
        <v>103948</v>
      </c>
      <c r="F9" s="312">
        <v>34488</v>
      </c>
      <c r="G9" s="304">
        <v>19014</v>
      </c>
      <c r="H9" s="304">
        <v>17028</v>
      </c>
      <c r="I9" s="256">
        <v>70810</v>
      </c>
      <c r="J9" s="246">
        <v>24498</v>
      </c>
      <c r="K9" s="246">
        <v>4750</v>
      </c>
      <c r="L9" s="246">
        <v>4170</v>
      </c>
      <c r="M9" s="246">
        <v>33138</v>
      </c>
      <c r="N9" s="248">
        <v>58.468111077204767</v>
      </c>
      <c r="O9" s="224">
        <v>80.011782528193905</v>
      </c>
      <c r="P9" s="231">
        <v>80.32833286159071</v>
      </c>
      <c r="Q9" s="228">
        <v>68.120598760918909</v>
      </c>
      <c r="S9" s="223"/>
      <c r="T9" s="223"/>
      <c r="U9" s="223"/>
      <c r="V9" s="223"/>
    </row>
    <row r="10" spans="1:31" x14ac:dyDescent="0.35">
      <c r="A10" s="476">
        <v>2002</v>
      </c>
      <c r="B10" s="175">
        <v>58944</v>
      </c>
      <c r="C10" s="176">
        <v>24890</v>
      </c>
      <c r="D10" s="310">
        <v>21485</v>
      </c>
      <c r="E10" s="311">
        <v>105319</v>
      </c>
      <c r="F10" s="303">
        <v>34348</v>
      </c>
      <c r="G10" s="304">
        <v>19862</v>
      </c>
      <c r="H10" s="304">
        <v>17308</v>
      </c>
      <c r="I10" s="181">
        <v>71518</v>
      </c>
      <c r="J10" s="246">
        <v>24596</v>
      </c>
      <c r="K10" s="246">
        <v>5028</v>
      </c>
      <c r="L10" s="246">
        <v>4177</v>
      </c>
      <c r="M10" s="246">
        <v>33801</v>
      </c>
      <c r="N10" s="248">
        <v>58.272258414766554</v>
      </c>
      <c r="O10" s="224">
        <v>79.799116110887908</v>
      </c>
      <c r="P10" s="231">
        <v>80.558529206423088</v>
      </c>
      <c r="Q10" s="228">
        <v>67.906075826773886</v>
      </c>
      <c r="S10" s="223"/>
      <c r="T10" s="223"/>
      <c r="U10" s="223"/>
      <c r="V10" s="223"/>
    </row>
    <row r="11" spans="1:31" x14ac:dyDescent="0.35">
      <c r="A11" s="477">
        <v>2003</v>
      </c>
      <c r="B11" s="175">
        <v>58915</v>
      </c>
      <c r="C11" s="176">
        <v>25654</v>
      </c>
      <c r="D11" s="310">
        <v>21546</v>
      </c>
      <c r="E11" s="311">
        <v>106115</v>
      </c>
      <c r="F11" s="303">
        <v>34569</v>
      </c>
      <c r="G11" s="304">
        <v>20519</v>
      </c>
      <c r="H11" s="304">
        <v>17342</v>
      </c>
      <c r="I11" s="181">
        <v>72430</v>
      </c>
      <c r="J11" s="246">
        <v>24346</v>
      </c>
      <c r="K11" s="246">
        <v>5135</v>
      </c>
      <c r="L11" s="246">
        <v>4204</v>
      </c>
      <c r="M11" s="246">
        <v>33685</v>
      </c>
      <c r="N11" s="248">
        <v>58.676058728676907</v>
      </c>
      <c r="O11" s="224">
        <v>79.983628284088255</v>
      </c>
      <c r="P11" s="231">
        <v>80.488257681240142</v>
      </c>
      <c r="Q11" s="228">
        <v>68.256137209631063</v>
      </c>
      <c r="S11" s="223"/>
      <c r="T11" s="223"/>
      <c r="U11" s="223"/>
      <c r="V11" s="223"/>
      <c r="W11" s="223"/>
      <c r="X11" s="223"/>
      <c r="Y11" s="223"/>
      <c r="Z11" s="223"/>
      <c r="AA11" s="223"/>
      <c r="AB11" s="223"/>
      <c r="AC11" s="223"/>
      <c r="AD11" s="223"/>
      <c r="AE11" s="223"/>
    </row>
    <row r="12" spans="1:31" x14ac:dyDescent="0.35">
      <c r="A12" s="476">
        <v>2004</v>
      </c>
      <c r="B12" s="175">
        <v>59249</v>
      </c>
      <c r="C12" s="176">
        <v>26606</v>
      </c>
      <c r="D12" s="310">
        <v>21751</v>
      </c>
      <c r="E12" s="311">
        <v>107606</v>
      </c>
      <c r="F12" s="303">
        <v>35261</v>
      </c>
      <c r="G12" s="304">
        <v>21384</v>
      </c>
      <c r="H12" s="304">
        <v>17630</v>
      </c>
      <c r="I12" s="181">
        <v>82424</v>
      </c>
      <c r="J12" s="246">
        <v>23988</v>
      </c>
      <c r="K12" s="246">
        <v>5222</v>
      </c>
      <c r="L12" s="246">
        <v>4121</v>
      </c>
      <c r="M12" s="246">
        <v>25182</v>
      </c>
      <c r="N12" s="248">
        <v>59.513240729801339</v>
      </c>
      <c r="O12" s="224">
        <v>80.372848229722621</v>
      </c>
      <c r="P12" s="231">
        <v>81.053744655418143</v>
      </c>
      <c r="Q12" s="228">
        <v>76.597959221604739</v>
      </c>
      <c r="S12" s="223"/>
      <c r="T12" s="223"/>
      <c r="U12" s="223"/>
      <c r="V12" s="223"/>
      <c r="W12" s="223"/>
      <c r="X12" s="223"/>
      <c r="Y12" s="223"/>
      <c r="Z12" s="223"/>
      <c r="AA12" s="223"/>
      <c r="AB12" s="223"/>
      <c r="AC12" s="223"/>
      <c r="AD12" s="223"/>
      <c r="AE12" s="223"/>
    </row>
    <row r="13" spans="1:31" x14ac:dyDescent="0.35">
      <c r="A13" s="476">
        <v>2005</v>
      </c>
      <c r="B13" s="175">
        <v>59625</v>
      </c>
      <c r="C13" s="176">
        <v>27752</v>
      </c>
      <c r="D13" s="310">
        <v>22107</v>
      </c>
      <c r="E13" s="311">
        <v>109484</v>
      </c>
      <c r="F13" s="303">
        <v>35373</v>
      </c>
      <c r="G13" s="304">
        <v>22217</v>
      </c>
      <c r="H13" s="304">
        <v>17825</v>
      </c>
      <c r="I13" s="181">
        <v>83802</v>
      </c>
      <c r="J13" s="246">
        <v>24252</v>
      </c>
      <c r="K13" s="246">
        <v>5535</v>
      </c>
      <c r="L13" s="246">
        <v>4282</v>
      </c>
      <c r="M13" s="246">
        <v>25682</v>
      </c>
      <c r="N13" s="248">
        <v>59.325786163522011</v>
      </c>
      <c r="O13" s="224">
        <v>80.055491496108388</v>
      </c>
      <c r="P13" s="231">
        <v>80.63056950287239</v>
      </c>
      <c r="Q13" s="228">
        <v>76.542691169485948</v>
      </c>
      <c r="S13" s="223"/>
      <c r="T13" s="223"/>
      <c r="U13" s="223"/>
      <c r="V13" s="223"/>
      <c r="W13" s="223"/>
      <c r="X13" s="223"/>
      <c r="Y13" s="223"/>
      <c r="Z13" s="223"/>
      <c r="AA13" s="223"/>
      <c r="AB13" s="223"/>
      <c r="AC13" s="223"/>
      <c r="AD13" s="223"/>
      <c r="AE13" s="223"/>
    </row>
    <row r="14" spans="1:31" x14ac:dyDescent="0.35">
      <c r="A14" s="477">
        <v>2006</v>
      </c>
      <c r="B14" s="171">
        <v>59576</v>
      </c>
      <c r="C14" s="172">
        <v>28707</v>
      </c>
      <c r="D14" s="314">
        <v>22411</v>
      </c>
      <c r="E14" s="315">
        <v>110694</v>
      </c>
      <c r="F14" s="306">
        <v>35134</v>
      </c>
      <c r="G14" s="308">
        <v>22865</v>
      </c>
      <c r="H14" s="308">
        <v>18134</v>
      </c>
      <c r="I14" s="180">
        <v>84682</v>
      </c>
      <c r="J14" s="246">
        <v>24442</v>
      </c>
      <c r="K14" s="246">
        <v>5842</v>
      </c>
      <c r="L14" s="246">
        <v>4277</v>
      </c>
      <c r="M14" s="246">
        <v>26012</v>
      </c>
      <c r="N14" s="247">
        <v>58.973412112259972</v>
      </c>
      <c r="O14" s="182">
        <v>79.649562824398231</v>
      </c>
      <c r="P14" s="231">
        <v>80.915621792869572</v>
      </c>
      <c r="Q14" s="228">
        <v>76.500984696550859</v>
      </c>
      <c r="S14" s="118"/>
      <c r="T14" s="118"/>
      <c r="U14" s="118"/>
      <c r="V14" s="118"/>
    </row>
    <row r="15" spans="1:31" x14ac:dyDescent="0.35">
      <c r="A15" s="476">
        <v>2007</v>
      </c>
      <c r="B15" s="175">
        <v>59152</v>
      </c>
      <c r="C15" s="176">
        <v>29455</v>
      </c>
      <c r="D15" s="310">
        <v>22651</v>
      </c>
      <c r="E15" s="311">
        <v>111258</v>
      </c>
      <c r="F15" s="303">
        <v>34254</v>
      </c>
      <c r="G15" s="304">
        <v>23328</v>
      </c>
      <c r="H15" s="304">
        <v>18210</v>
      </c>
      <c r="I15" s="181">
        <v>84385</v>
      </c>
      <c r="J15" s="246">
        <v>24898</v>
      </c>
      <c r="K15" s="246">
        <v>6127</v>
      </c>
      <c r="L15" s="246">
        <v>4441</v>
      </c>
      <c r="M15" s="246">
        <v>26873</v>
      </c>
      <c r="N15" s="247">
        <v>57.908439275087908</v>
      </c>
      <c r="O15" s="182">
        <v>79.198777796638936</v>
      </c>
      <c r="P15" s="231">
        <v>80.393801598163435</v>
      </c>
      <c r="Q15" s="228">
        <v>75.846231282244872</v>
      </c>
      <c r="S15" s="118"/>
      <c r="T15" s="118"/>
      <c r="U15" s="118"/>
      <c r="V15" s="118"/>
    </row>
    <row r="16" spans="1:31" x14ac:dyDescent="0.35">
      <c r="A16" s="476">
        <v>2008</v>
      </c>
      <c r="B16" s="175">
        <v>58337</v>
      </c>
      <c r="C16" s="176">
        <v>30305</v>
      </c>
      <c r="D16" s="310">
        <v>23030</v>
      </c>
      <c r="E16" s="311">
        <v>111672</v>
      </c>
      <c r="F16" s="303">
        <v>33424</v>
      </c>
      <c r="G16" s="304">
        <v>23847</v>
      </c>
      <c r="H16" s="304">
        <v>18454</v>
      </c>
      <c r="I16" s="305">
        <v>84469</v>
      </c>
      <c r="J16" s="246">
        <v>24913</v>
      </c>
      <c r="K16" s="246">
        <v>6458</v>
      </c>
      <c r="L16" s="246">
        <v>4576</v>
      </c>
      <c r="M16" s="246">
        <v>27203</v>
      </c>
      <c r="N16" s="247">
        <v>57.294684334127567</v>
      </c>
      <c r="O16" s="182">
        <v>78.689985150965185</v>
      </c>
      <c r="P16" s="231">
        <v>80.130264871906206</v>
      </c>
      <c r="Q16" s="228">
        <v>75.640267927501966</v>
      </c>
      <c r="S16" s="118"/>
      <c r="T16" s="118"/>
      <c r="U16" s="118"/>
      <c r="V16" s="118"/>
    </row>
    <row r="17" spans="1:23" x14ac:dyDescent="0.35">
      <c r="A17" s="477">
        <v>2009</v>
      </c>
      <c r="B17" s="175">
        <v>57754</v>
      </c>
      <c r="C17" s="176">
        <v>31014</v>
      </c>
      <c r="D17" s="88">
        <v>23527</v>
      </c>
      <c r="E17" s="177">
        <v>112295</v>
      </c>
      <c r="F17" s="303">
        <v>32405</v>
      </c>
      <c r="G17" s="304">
        <v>24298</v>
      </c>
      <c r="H17" s="304">
        <v>18931</v>
      </c>
      <c r="I17" s="305">
        <v>84581</v>
      </c>
      <c r="J17" s="246">
        <v>25349</v>
      </c>
      <c r="K17" s="246">
        <v>6716</v>
      </c>
      <c r="L17" s="246">
        <v>4596</v>
      </c>
      <c r="M17" s="246">
        <v>27714</v>
      </c>
      <c r="N17" s="247">
        <v>56.108667797901447</v>
      </c>
      <c r="O17" s="182">
        <v>78.345263429418978</v>
      </c>
      <c r="P17" s="231">
        <v>80.464997662260387</v>
      </c>
      <c r="Q17" s="228">
        <v>75.320361547709155</v>
      </c>
      <c r="S17" s="118"/>
      <c r="T17" s="118"/>
      <c r="U17" s="118"/>
      <c r="V17" s="118"/>
    </row>
    <row r="18" spans="1:23" x14ac:dyDescent="0.35">
      <c r="A18" s="476">
        <v>2010</v>
      </c>
      <c r="B18" s="175">
        <v>57120</v>
      </c>
      <c r="C18" s="175">
        <v>31795</v>
      </c>
      <c r="D18" s="171">
        <v>23991</v>
      </c>
      <c r="E18" s="175">
        <v>112906</v>
      </c>
      <c r="F18" s="303">
        <v>31506</v>
      </c>
      <c r="G18" s="303">
        <v>24639</v>
      </c>
      <c r="H18" s="306">
        <v>19316</v>
      </c>
      <c r="I18" s="307">
        <v>75461</v>
      </c>
      <c r="J18" s="246">
        <v>25614</v>
      </c>
      <c r="K18" s="246">
        <v>7156</v>
      </c>
      <c r="L18" s="246">
        <v>4675</v>
      </c>
      <c r="M18" s="246">
        <v>37445</v>
      </c>
      <c r="N18" s="247">
        <v>55.157563025210088</v>
      </c>
      <c r="O18" s="182">
        <v>77.493316559207429</v>
      </c>
      <c r="P18" s="231">
        <v>80.513525905547908</v>
      </c>
      <c r="Q18" s="228">
        <v>66.835243476874567</v>
      </c>
      <c r="S18" s="118"/>
      <c r="T18" s="118"/>
      <c r="U18" s="118"/>
      <c r="V18" s="118"/>
    </row>
    <row r="19" spans="1:23" x14ac:dyDescent="0.35">
      <c r="A19" s="476">
        <v>2011</v>
      </c>
      <c r="B19" s="175">
        <v>56734</v>
      </c>
      <c r="C19" s="176">
        <v>32477</v>
      </c>
      <c r="D19" s="88">
        <v>24333</v>
      </c>
      <c r="E19" s="177">
        <v>113544</v>
      </c>
      <c r="F19" s="303">
        <v>30397</v>
      </c>
      <c r="G19" s="304">
        <v>25004</v>
      </c>
      <c r="H19" s="304">
        <v>19694</v>
      </c>
      <c r="I19" s="305">
        <v>75096</v>
      </c>
      <c r="J19" s="246">
        <v>26337</v>
      </c>
      <c r="K19" s="246">
        <v>7473</v>
      </c>
      <c r="L19" s="246">
        <v>4639</v>
      </c>
      <c r="M19" s="246">
        <v>38448</v>
      </c>
      <c r="N19" s="249">
        <v>53.578101314908167</v>
      </c>
      <c r="O19" s="183">
        <v>76.989869753979747</v>
      </c>
      <c r="P19" s="232">
        <v>80.935355278839438</v>
      </c>
      <c r="Q19" s="229">
        <v>66.138237159162969</v>
      </c>
      <c r="S19" s="118"/>
      <c r="T19" s="118"/>
      <c r="U19" s="118"/>
      <c r="V19" s="118"/>
      <c r="W19" s="84" t="s">
        <v>72</v>
      </c>
    </row>
    <row r="20" spans="1:23" x14ac:dyDescent="0.35">
      <c r="A20" s="477">
        <v>2012</v>
      </c>
      <c r="B20" s="175">
        <v>56042</v>
      </c>
      <c r="C20" s="172">
        <v>33096</v>
      </c>
      <c r="D20" s="173">
        <v>25420</v>
      </c>
      <c r="E20" s="174">
        <v>114558</v>
      </c>
      <c r="F20" s="306">
        <v>29201</v>
      </c>
      <c r="G20" s="308">
        <v>25131</v>
      </c>
      <c r="H20" s="308">
        <v>20627</v>
      </c>
      <c r="I20" s="309">
        <v>74959</v>
      </c>
      <c r="J20" s="246">
        <v>26841</v>
      </c>
      <c r="K20" s="246">
        <v>7965</v>
      </c>
      <c r="L20" s="246">
        <v>4793</v>
      </c>
      <c r="M20" s="246">
        <v>39599</v>
      </c>
      <c r="N20" s="247">
        <v>52.105563684379575</v>
      </c>
      <c r="O20" s="182">
        <v>75.933647570703414</v>
      </c>
      <c r="P20" s="233">
        <v>81.144767899291892</v>
      </c>
      <c r="Q20" s="228">
        <v>65.433230328741772</v>
      </c>
      <c r="S20" s="118"/>
      <c r="T20" s="118"/>
      <c r="U20" s="118"/>
      <c r="V20" s="118"/>
    </row>
    <row r="21" spans="1:23" x14ac:dyDescent="0.35">
      <c r="A21" s="476">
        <v>2013</v>
      </c>
      <c r="B21" s="175">
        <v>55672</v>
      </c>
      <c r="C21" s="176">
        <v>33291</v>
      </c>
      <c r="D21" s="88">
        <v>26323</v>
      </c>
      <c r="E21" s="177">
        <v>115286</v>
      </c>
      <c r="F21" s="303">
        <v>28767</v>
      </c>
      <c r="G21" s="304">
        <v>25026</v>
      </c>
      <c r="H21" s="304">
        <v>21268</v>
      </c>
      <c r="I21" s="305">
        <v>75061</v>
      </c>
      <c r="J21" s="246">
        <v>26905</v>
      </c>
      <c r="K21" s="246">
        <v>8265</v>
      </c>
      <c r="L21" s="246">
        <v>5055</v>
      </c>
      <c r="M21" s="246">
        <v>40225</v>
      </c>
      <c r="N21" s="249">
        <v>51.672294869952587</v>
      </c>
      <c r="O21" s="183">
        <v>75.173470307290259</v>
      </c>
      <c r="P21" s="232">
        <v>80.796261824260156</v>
      </c>
      <c r="Q21" s="229">
        <v>65.108512742223695</v>
      </c>
      <c r="S21" s="118"/>
      <c r="T21" s="118"/>
      <c r="U21" s="118"/>
      <c r="V21" s="118"/>
    </row>
    <row r="22" spans="1:23" x14ac:dyDescent="0.35">
      <c r="A22" s="476">
        <v>2014</v>
      </c>
      <c r="B22" s="175">
        <v>55691</v>
      </c>
      <c r="C22" s="176">
        <v>33411</v>
      </c>
      <c r="D22" s="88">
        <v>27271</v>
      </c>
      <c r="E22" s="177">
        <v>116373</v>
      </c>
      <c r="F22" s="303">
        <v>28173</v>
      </c>
      <c r="G22" s="304">
        <v>25059</v>
      </c>
      <c r="H22" s="304">
        <v>21779</v>
      </c>
      <c r="I22" s="305">
        <v>75011</v>
      </c>
      <c r="J22" s="246">
        <v>27518</v>
      </c>
      <c r="K22" s="246">
        <v>8352</v>
      </c>
      <c r="L22" s="246">
        <v>5492</v>
      </c>
      <c r="M22" s="246">
        <v>41362</v>
      </c>
      <c r="N22" s="236">
        <v>50.588066294374315</v>
      </c>
      <c r="O22" s="183">
        <v>75.002244769686627</v>
      </c>
      <c r="P22" s="232">
        <v>79.861391221444023</v>
      </c>
      <c r="Q22" s="229">
        <v>64.457391319292284</v>
      </c>
      <c r="S22" s="118"/>
      <c r="T22" s="118"/>
      <c r="U22" s="118"/>
      <c r="V22" s="118"/>
    </row>
    <row r="23" spans="1:23" x14ac:dyDescent="0.35">
      <c r="A23" s="477">
        <v>2015</v>
      </c>
      <c r="B23" s="175">
        <v>55896</v>
      </c>
      <c r="C23" s="176">
        <v>33631</v>
      </c>
      <c r="D23" s="88">
        <v>28253</v>
      </c>
      <c r="E23" s="177">
        <v>117780</v>
      </c>
      <c r="F23" s="303">
        <v>27569</v>
      </c>
      <c r="G23" s="304">
        <v>24949</v>
      </c>
      <c r="H23" s="304">
        <v>22281</v>
      </c>
      <c r="I23" s="305">
        <v>75341</v>
      </c>
      <c r="J23" s="246">
        <v>28327</v>
      </c>
      <c r="K23" s="246">
        <v>8682</v>
      </c>
      <c r="L23" s="246">
        <v>5972</v>
      </c>
      <c r="M23" s="246">
        <v>42439</v>
      </c>
      <c r="N23" s="249">
        <v>49.321955059396025</v>
      </c>
      <c r="O23" s="183">
        <v>74.184532128096109</v>
      </c>
      <c r="P23" s="232">
        <v>78.862421689732059</v>
      </c>
      <c r="Q23" s="229">
        <v>63.967566649685857</v>
      </c>
      <c r="S23" s="118"/>
      <c r="T23" s="118"/>
      <c r="U23" s="118"/>
      <c r="V23" s="118"/>
    </row>
    <row r="24" spans="1:23" x14ac:dyDescent="0.35">
      <c r="A24" s="476">
        <v>2016</v>
      </c>
      <c r="B24" s="175">
        <v>56058</v>
      </c>
      <c r="C24" s="88">
        <v>33668</v>
      </c>
      <c r="D24" s="88">
        <v>29065</v>
      </c>
      <c r="E24" s="88">
        <v>118791</v>
      </c>
      <c r="F24" s="304">
        <v>27569</v>
      </c>
      <c r="G24" s="304">
        <v>24878</v>
      </c>
      <c r="H24" s="304">
        <v>22894</v>
      </c>
      <c r="I24" s="305">
        <v>75341</v>
      </c>
      <c r="J24" s="246">
        <v>28489</v>
      </c>
      <c r="K24" s="246">
        <v>8790</v>
      </c>
      <c r="L24" s="246">
        <v>6171</v>
      </c>
      <c r="M24" s="246">
        <v>43450</v>
      </c>
      <c r="N24" s="266">
        <v>49.179421313639445</v>
      </c>
      <c r="O24" s="262">
        <v>73.892123084234285</v>
      </c>
      <c r="P24" s="232">
        <v>78.768277997591611</v>
      </c>
      <c r="Q24" s="184">
        <v>63.423154952816297</v>
      </c>
      <c r="R24" s="90"/>
      <c r="S24" s="118"/>
      <c r="T24" s="118"/>
      <c r="U24" s="118"/>
      <c r="V24" s="118"/>
    </row>
    <row r="25" spans="1:23" x14ac:dyDescent="0.35">
      <c r="A25" s="476">
        <v>2017</v>
      </c>
      <c r="B25" s="175">
        <v>56164</v>
      </c>
      <c r="C25" s="88">
        <v>33581</v>
      </c>
      <c r="D25" s="88">
        <v>30098</v>
      </c>
      <c r="E25" s="88">
        <v>119843</v>
      </c>
      <c r="F25" s="89">
        <v>28006</v>
      </c>
      <c r="G25" s="89">
        <v>24833</v>
      </c>
      <c r="H25" s="89">
        <v>23695</v>
      </c>
      <c r="I25" s="181">
        <v>76534</v>
      </c>
      <c r="J25" s="246">
        <v>28158</v>
      </c>
      <c r="K25" s="246">
        <v>8748</v>
      </c>
      <c r="L25" s="246">
        <v>6403</v>
      </c>
      <c r="M25" s="246">
        <v>43309</v>
      </c>
      <c r="N25" s="258">
        <v>49.86468200270636</v>
      </c>
      <c r="O25" s="262">
        <v>73.949554807778213</v>
      </c>
      <c r="P25" s="232">
        <v>78.726161206724697</v>
      </c>
      <c r="Q25" s="184">
        <v>63.861885967474109</v>
      </c>
      <c r="S25" s="118"/>
      <c r="T25" s="118"/>
      <c r="U25" s="118"/>
      <c r="V25" s="118"/>
    </row>
    <row r="26" spans="1:23" x14ac:dyDescent="0.35">
      <c r="A26" s="476">
        <v>2018</v>
      </c>
      <c r="B26" s="175">
        <v>56516</v>
      </c>
      <c r="C26" s="88">
        <v>33679</v>
      </c>
      <c r="D26" s="88">
        <v>31172</v>
      </c>
      <c r="E26" s="88">
        <v>121367</v>
      </c>
      <c r="F26" s="89">
        <v>28690</v>
      </c>
      <c r="G26" s="89">
        <v>24996</v>
      </c>
      <c r="H26" s="89">
        <v>24470</v>
      </c>
      <c r="I26" s="181">
        <v>78156</v>
      </c>
      <c r="J26" s="246">
        <v>27826</v>
      </c>
      <c r="K26" s="246">
        <v>8683</v>
      </c>
      <c r="L26" s="246">
        <v>6702</v>
      </c>
      <c r="M26" s="246">
        <v>43211</v>
      </c>
      <c r="N26" s="258">
        <v>50.764385306815775</v>
      </c>
      <c r="O26" s="262">
        <v>74.218355651889894</v>
      </c>
      <c r="P26" s="232">
        <v>78.499935839856278</v>
      </c>
      <c r="Q26" s="184">
        <v>64.396417477568036</v>
      </c>
    </row>
    <row r="27" spans="1:23" x14ac:dyDescent="0.35">
      <c r="A27" s="476">
        <v>2019</v>
      </c>
      <c r="B27" s="175">
        <v>56812</v>
      </c>
      <c r="C27" s="88">
        <v>33746</v>
      </c>
      <c r="D27" s="88">
        <v>32203</v>
      </c>
      <c r="E27" s="88">
        <v>122761</v>
      </c>
      <c r="F27" s="89">
        <v>28904</v>
      </c>
      <c r="G27" s="89">
        <v>25026</v>
      </c>
      <c r="H27" s="89">
        <v>25322</v>
      </c>
      <c r="I27" s="181">
        <v>79252</v>
      </c>
      <c r="J27" s="246">
        <v>27908</v>
      </c>
      <c r="K27" s="246">
        <v>8720</v>
      </c>
      <c r="L27" s="246">
        <v>6881</v>
      </c>
      <c r="M27" s="246">
        <v>43509</v>
      </c>
      <c r="N27" s="259">
        <v>50.876575371400413</v>
      </c>
      <c r="O27" s="263">
        <v>74.159900432643866</v>
      </c>
      <c r="P27" s="232">
        <v>78.632425550414553</v>
      </c>
      <c r="Q27" s="238">
        <v>64.557962219271587</v>
      </c>
    </row>
    <row r="28" spans="1:23" x14ac:dyDescent="0.35">
      <c r="A28" s="476">
        <v>2020</v>
      </c>
      <c r="B28" s="250" t="s">
        <v>73</v>
      </c>
      <c r="C28" s="161" t="s">
        <v>73</v>
      </c>
      <c r="D28" s="161" t="s">
        <v>73</v>
      </c>
      <c r="E28" s="161" t="s">
        <v>73</v>
      </c>
      <c r="F28" s="162" t="s">
        <v>73</v>
      </c>
      <c r="G28" s="162" t="s">
        <v>73</v>
      </c>
      <c r="H28" s="162" t="s">
        <v>73</v>
      </c>
      <c r="I28" s="254" t="s">
        <v>73</v>
      </c>
      <c r="J28" s="255" t="s">
        <v>73</v>
      </c>
      <c r="K28" s="161" t="s">
        <v>73</v>
      </c>
      <c r="L28" s="244" t="s">
        <v>73</v>
      </c>
      <c r="M28" s="226" t="s">
        <v>73</v>
      </c>
      <c r="N28" s="260" t="s">
        <v>73</v>
      </c>
      <c r="O28" s="264" t="s">
        <v>73</v>
      </c>
      <c r="P28" s="234" t="s">
        <v>73</v>
      </c>
      <c r="Q28" s="235" t="s">
        <v>73</v>
      </c>
    </row>
    <row r="29" spans="1:23" x14ac:dyDescent="0.35">
      <c r="A29" s="478">
        <v>2021</v>
      </c>
      <c r="B29" s="175">
        <v>57950</v>
      </c>
      <c r="C29" s="88">
        <v>34419</v>
      </c>
      <c r="D29" s="88">
        <v>34387</v>
      </c>
      <c r="E29" s="88">
        <v>126756</v>
      </c>
      <c r="F29" s="89">
        <v>30138</v>
      </c>
      <c r="G29" s="89">
        <v>25499</v>
      </c>
      <c r="H29" s="89">
        <v>27329</v>
      </c>
      <c r="I29" s="181">
        <v>82966</v>
      </c>
      <c r="J29" s="246">
        <v>27812</v>
      </c>
      <c r="K29" s="88">
        <v>8920</v>
      </c>
      <c r="L29" s="176">
        <v>7058</v>
      </c>
      <c r="M29" s="225">
        <v>43790</v>
      </c>
      <c r="N29" s="259">
        <v>52.00690250215704</v>
      </c>
      <c r="O29" s="263">
        <v>74.084081466631801</v>
      </c>
      <c r="P29" s="237">
        <v>79.474801523831687</v>
      </c>
      <c r="Q29" s="238">
        <v>65.453311874783054</v>
      </c>
    </row>
    <row r="30" spans="1:23" customFormat="1" ht="15" thickBot="1" x14ac:dyDescent="0.4">
      <c r="A30" s="479">
        <v>2022</v>
      </c>
      <c r="B30" s="251">
        <v>58942</v>
      </c>
      <c r="C30" s="178">
        <v>34639</v>
      </c>
      <c r="D30" s="178">
        <v>35029</v>
      </c>
      <c r="E30" s="178">
        <v>128610</v>
      </c>
      <c r="F30" s="179">
        <v>31180</v>
      </c>
      <c r="G30" s="179">
        <v>25701</v>
      </c>
      <c r="H30" s="179">
        <v>27707</v>
      </c>
      <c r="I30" s="243">
        <v>84588</v>
      </c>
      <c r="J30" s="251">
        <v>27762</v>
      </c>
      <c r="K30" s="178">
        <v>8938</v>
      </c>
      <c r="L30" s="178">
        <v>7322</v>
      </c>
      <c r="M30" s="227">
        <v>44022</v>
      </c>
      <c r="N30" s="261">
        <v>52.899460486580033</v>
      </c>
      <c r="O30" s="265">
        <v>74.19671468575882</v>
      </c>
      <c r="P30" s="241">
        <v>79.097319363955577</v>
      </c>
      <c r="Q30" s="242">
        <v>65.770935386050851</v>
      </c>
    </row>
    <row r="31" spans="1:23" x14ac:dyDescent="0.35">
      <c r="Q31" s="90"/>
    </row>
    <row r="32" spans="1:23" x14ac:dyDescent="0.35">
      <c r="H32" s="90"/>
    </row>
    <row r="33" spans="1:8" s="334" customFormat="1" x14ac:dyDescent="0.35">
      <c r="A33" s="333" t="s">
        <v>74</v>
      </c>
      <c r="H33" s="90"/>
    </row>
    <row r="34" spans="1:8" s="334" customFormat="1" x14ac:dyDescent="0.35">
      <c r="A34" s="333" t="s">
        <v>75</v>
      </c>
      <c r="H34" s="90"/>
    </row>
    <row r="35" spans="1:8" x14ac:dyDescent="0.35">
      <c r="H35" s="90"/>
    </row>
    <row r="36" spans="1:8" x14ac:dyDescent="0.35">
      <c r="H36" s="90"/>
    </row>
    <row r="37" spans="1:8" x14ac:dyDescent="0.35">
      <c r="H37" s="90"/>
    </row>
    <row r="38" spans="1:8" x14ac:dyDescent="0.35">
      <c r="H38" s="90"/>
    </row>
    <row r="39" spans="1:8" x14ac:dyDescent="0.35">
      <c r="H39" s="90"/>
    </row>
  </sheetData>
  <mergeCells count="5">
    <mergeCell ref="N5:Q5"/>
    <mergeCell ref="A5:A6"/>
    <mergeCell ref="B5:E5"/>
    <mergeCell ref="F5:I5"/>
    <mergeCell ref="J5:M5"/>
  </mergeCells>
  <hyperlinks>
    <hyperlink ref="A2" location="'Appendix Table Menu'!A1" display="Return to Appendix Table Menu" xr:uid="{7CF2B04C-0EE8-4E7A-8EC4-D241A5B62E6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O55"/>
  <sheetViews>
    <sheetView zoomScaleNormal="100" workbookViewId="0">
      <pane ySplit="6" topLeftCell="A48" activePane="bottomLeft" state="frozen"/>
      <selection pane="bottomLeft" activeCell="A4" sqref="A4"/>
    </sheetView>
  </sheetViews>
  <sheetFormatPr defaultColWidth="9.1796875" defaultRowHeight="14.5" x14ac:dyDescent="0.35"/>
  <cols>
    <col min="2" max="2" width="13.54296875" customWidth="1"/>
    <col min="3" max="3" width="11.81640625" customWidth="1"/>
    <col min="4" max="4" width="12.54296875" customWidth="1"/>
    <col min="5" max="6" width="12.1796875" customWidth="1"/>
    <col min="7" max="7" width="13.1796875" customWidth="1"/>
    <col min="8" max="8" width="11.81640625" customWidth="1"/>
    <col min="9" max="9" width="12.1796875" customWidth="1"/>
    <col min="10" max="11" width="13.1796875" customWidth="1"/>
    <col min="13" max="13" width="9.1796875" customWidth="1"/>
  </cols>
  <sheetData>
    <row r="1" spans="1:11" ht="21" x14ac:dyDescent="0.5">
      <c r="A1" s="2" t="s">
        <v>4</v>
      </c>
    </row>
    <row r="2" spans="1:11" x14ac:dyDescent="0.35">
      <c r="A2" s="113" t="s">
        <v>16</v>
      </c>
    </row>
    <row r="4" spans="1:11" ht="15" thickBot="1" x14ac:dyDescent="0.4">
      <c r="A4" s="576" t="s">
        <v>76</v>
      </c>
    </row>
    <row r="5" spans="1:11" ht="30" customHeight="1" x14ac:dyDescent="0.35">
      <c r="A5" s="693" t="s">
        <v>77</v>
      </c>
      <c r="B5" s="695" t="s">
        <v>78</v>
      </c>
      <c r="C5" s="696"/>
      <c r="D5" s="696"/>
      <c r="E5" s="696"/>
      <c r="F5" s="696"/>
      <c r="G5" s="695" t="s">
        <v>79</v>
      </c>
      <c r="H5" s="696"/>
      <c r="I5" s="696"/>
      <c r="J5" s="696"/>
      <c r="K5" s="697"/>
    </row>
    <row r="6" spans="1:11" ht="29.5" thickBot="1" x14ac:dyDescent="0.4">
      <c r="A6" s="694"/>
      <c r="B6" s="267" t="s">
        <v>80</v>
      </c>
      <c r="C6" s="268" t="s">
        <v>81</v>
      </c>
      <c r="D6" s="268" t="s">
        <v>82</v>
      </c>
      <c r="E6" s="269" t="s">
        <v>83</v>
      </c>
      <c r="F6" s="270" t="s">
        <v>84</v>
      </c>
      <c r="G6" s="267" t="s">
        <v>80</v>
      </c>
      <c r="H6" s="268" t="s">
        <v>81</v>
      </c>
      <c r="I6" s="268" t="s">
        <v>82</v>
      </c>
      <c r="J6" s="269" t="s">
        <v>83</v>
      </c>
      <c r="K6" s="271" t="s">
        <v>84</v>
      </c>
    </row>
    <row r="7" spans="1:11" x14ac:dyDescent="0.35">
      <c r="A7" s="279">
        <v>1979</v>
      </c>
      <c r="B7" s="280">
        <v>13466</v>
      </c>
      <c r="C7" s="281">
        <v>44886</v>
      </c>
      <c r="D7" s="281">
        <v>73011</v>
      </c>
      <c r="E7" s="281">
        <v>105481</v>
      </c>
      <c r="F7" s="282">
        <v>154676</v>
      </c>
      <c r="G7" s="280">
        <v>11096</v>
      </c>
      <c r="H7" s="281">
        <v>21141</v>
      </c>
      <c r="I7" s="281">
        <v>33049</v>
      </c>
      <c r="J7" s="281">
        <v>50393</v>
      </c>
      <c r="K7" s="283">
        <v>89646</v>
      </c>
    </row>
    <row r="8" spans="1:11" x14ac:dyDescent="0.35">
      <c r="A8" s="44">
        <v>1980</v>
      </c>
      <c r="B8" s="277">
        <v>12585</v>
      </c>
      <c r="C8" s="12">
        <v>44382</v>
      </c>
      <c r="D8" s="12">
        <v>72583</v>
      </c>
      <c r="E8" s="12">
        <v>104126</v>
      </c>
      <c r="F8" s="202">
        <v>155800</v>
      </c>
      <c r="G8" s="277">
        <v>10541</v>
      </c>
      <c r="H8" s="12">
        <v>20442</v>
      </c>
      <c r="I8" s="12">
        <v>33063</v>
      </c>
      <c r="J8" s="12">
        <v>49667</v>
      </c>
      <c r="K8" s="278">
        <v>87547</v>
      </c>
    </row>
    <row r="9" spans="1:11" x14ac:dyDescent="0.35">
      <c r="A9" s="8">
        <v>1981</v>
      </c>
      <c r="B9" s="50">
        <v>12786</v>
      </c>
      <c r="C9" s="68">
        <v>42865</v>
      </c>
      <c r="D9" s="68">
        <v>70322</v>
      </c>
      <c r="E9" s="68">
        <v>100867</v>
      </c>
      <c r="F9" s="203">
        <v>149694</v>
      </c>
      <c r="G9" s="50">
        <v>10484</v>
      </c>
      <c r="H9" s="68">
        <v>20205</v>
      </c>
      <c r="I9" s="68">
        <v>32228</v>
      </c>
      <c r="J9" s="68">
        <v>49112</v>
      </c>
      <c r="K9" s="170">
        <v>85239</v>
      </c>
    </row>
    <row r="10" spans="1:11" x14ac:dyDescent="0.35">
      <c r="A10" s="8">
        <v>1982</v>
      </c>
      <c r="B10" s="50">
        <v>12633</v>
      </c>
      <c r="C10" s="68">
        <v>41313</v>
      </c>
      <c r="D10" s="68">
        <v>68528</v>
      </c>
      <c r="E10" s="68">
        <v>99290</v>
      </c>
      <c r="F10" s="203">
        <v>148130</v>
      </c>
      <c r="G10" s="50">
        <v>10666</v>
      </c>
      <c r="H10" s="68">
        <v>20647</v>
      </c>
      <c r="I10" s="68">
        <v>33058</v>
      </c>
      <c r="J10" s="68">
        <v>50479</v>
      </c>
      <c r="K10" s="170">
        <v>88778</v>
      </c>
    </row>
    <row r="11" spans="1:11" x14ac:dyDescent="0.35">
      <c r="A11" s="8">
        <v>1983</v>
      </c>
      <c r="B11" s="50">
        <v>12131</v>
      </c>
      <c r="C11" s="68">
        <v>39862</v>
      </c>
      <c r="D11" s="68">
        <v>66719</v>
      </c>
      <c r="E11" s="68">
        <v>97046</v>
      </c>
      <c r="F11" s="203">
        <v>148202</v>
      </c>
      <c r="G11" s="50">
        <v>10836</v>
      </c>
      <c r="H11" s="68">
        <v>21277</v>
      </c>
      <c r="I11" s="68">
        <v>34736</v>
      </c>
      <c r="J11" s="68">
        <v>53982</v>
      </c>
      <c r="K11" s="170">
        <v>91369</v>
      </c>
    </row>
    <row r="12" spans="1:11" x14ac:dyDescent="0.35">
      <c r="A12" s="8">
        <v>1984</v>
      </c>
      <c r="B12" s="50">
        <v>11847</v>
      </c>
      <c r="C12" s="68">
        <v>41172</v>
      </c>
      <c r="D12" s="68">
        <v>69150</v>
      </c>
      <c r="E12" s="68">
        <v>99902</v>
      </c>
      <c r="F12" s="203">
        <v>150882</v>
      </c>
      <c r="G12" s="50">
        <v>11163</v>
      </c>
      <c r="H12" s="68">
        <v>22099</v>
      </c>
      <c r="I12" s="68">
        <v>35636</v>
      </c>
      <c r="J12" s="68">
        <v>54776</v>
      </c>
      <c r="K12" s="170">
        <v>93952</v>
      </c>
    </row>
    <row r="13" spans="1:11" x14ac:dyDescent="0.35">
      <c r="A13" s="8">
        <v>1985</v>
      </c>
      <c r="B13" s="50">
        <v>12675</v>
      </c>
      <c r="C13" s="68">
        <v>42250</v>
      </c>
      <c r="D13" s="68">
        <v>70322</v>
      </c>
      <c r="E13" s="68">
        <v>102990</v>
      </c>
      <c r="F13" s="203">
        <v>156608</v>
      </c>
      <c r="G13" s="50">
        <v>11568</v>
      </c>
      <c r="H13" s="68">
        <v>22950</v>
      </c>
      <c r="I13" s="68">
        <v>37538</v>
      </c>
      <c r="J13" s="68">
        <v>57021</v>
      </c>
      <c r="K13" s="170">
        <v>97948</v>
      </c>
    </row>
    <row r="14" spans="1:11" x14ac:dyDescent="0.35">
      <c r="A14" s="8">
        <v>1986</v>
      </c>
      <c r="B14" s="50">
        <v>12329</v>
      </c>
      <c r="C14" s="68">
        <v>42470</v>
      </c>
      <c r="D14" s="68">
        <v>71124</v>
      </c>
      <c r="E14" s="68">
        <v>105530</v>
      </c>
      <c r="F14" s="203">
        <v>158589</v>
      </c>
      <c r="G14" s="50">
        <v>11271</v>
      </c>
      <c r="H14" s="68">
        <v>23162</v>
      </c>
      <c r="I14" s="68">
        <v>37689</v>
      </c>
      <c r="J14" s="68">
        <v>57492</v>
      </c>
      <c r="K14" s="170">
        <v>98197</v>
      </c>
    </row>
    <row r="15" spans="1:11" x14ac:dyDescent="0.35">
      <c r="A15" s="8">
        <v>1987</v>
      </c>
      <c r="B15" s="50">
        <v>11856</v>
      </c>
      <c r="C15" s="68">
        <v>43826</v>
      </c>
      <c r="D15" s="68">
        <v>73244</v>
      </c>
      <c r="E15" s="68">
        <v>106875</v>
      </c>
      <c r="F15" s="203">
        <v>162325</v>
      </c>
      <c r="G15" s="50">
        <v>11375</v>
      </c>
      <c r="H15" s="68">
        <v>23482</v>
      </c>
      <c r="I15" s="68">
        <v>38478</v>
      </c>
      <c r="J15" s="68">
        <v>58718</v>
      </c>
      <c r="K15" s="170">
        <v>100838</v>
      </c>
    </row>
    <row r="16" spans="1:11" x14ac:dyDescent="0.35">
      <c r="A16" s="8">
        <v>1988</v>
      </c>
      <c r="B16" s="50">
        <v>12881</v>
      </c>
      <c r="C16" s="68">
        <v>44839</v>
      </c>
      <c r="D16" s="68">
        <v>73849</v>
      </c>
      <c r="E16" s="68">
        <v>108646</v>
      </c>
      <c r="F16" s="203">
        <v>165430</v>
      </c>
      <c r="G16" s="50">
        <v>11222</v>
      </c>
      <c r="H16" s="68">
        <v>23876</v>
      </c>
      <c r="I16" s="68">
        <v>38622</v>
      </c>
      <c r="J16" s="68">
        <v>58634</v>
      </c>
      <c r="K16" s="170">
        <v>100361</v>
      </c>
    </row>
    <row r="17" spans="1:11" x14ac:dyDescent="0.35">
      <c r="A17" s="8">
        <v>1989</v>
      </c>
      <c r="B17" s="50">
        <v>13349</v>
      </c>
      <c r="C17" s="68">
        <v>44875</v>
      </c>
      <c r="D17" s="68">
        <v>74086</v>
      </c>
      <c r="E17" s="68">
        <v>107612</v>
      </c>
      <c r="F17" s="203">
        <v>165537</v>
      </c>
      <c r="G17" s="50">
        <v>11429</v>
      </c>
      <c r="H17" s="68">
        <v>23749</v>
      </c>
      <c r="I17" s="68">
        <v>38142</v>
      </c>
      <c r="J17" s="68">
        <v>58731</v>
      </c>
      <c r="K17" s="170">
        <v>98429</v>
      </c>
    </row>
    <row r="18" spans="1:11" x14ac:dyDescent="0.35">
      <c r="A18" s="8">
        <v>1990</v>
      </c>
      <c r="B18" s="50">
        <v>13179</v>
      </c>
      <c r="C18" s="68">
        <v>45758</v>
      </c>
      <c r="D18" s="68">
        <v>75637</v>
      </c>
      <c r="E18" s="68">
        <v>112330</v>
      </c>
      <c r="F18" s="203">
        <v>172709</v>
      </c>
      <c r="G18" s="50">
        <v>11612</v>
      </c>
      <c r="H18" s="68">
        <v>23837</v>
      </c>
      <c r="I18" s="68">
        <v>38614</v>
      </c>
      <c r="J18" s="68">
        <v>60391</v>
      </c>
      <c r="K18" s="170">
        <v>104301</v>
      </c>
    </row>
    <row r="19" spans="1:11" x14ac:dyDescent="0.35">
      <c r="A19" s="8">
        <v>1991</v>
      </c>
      <c r="B19" s="50">
        <v>12826</v>
      </c>
      <c r="C19" s="68">
        <v>45793</v>
      </c>
      <c r="D19" s="68">
        <v>73963</v>
      </c>
      <c r="E19" s="68">
        <v>108956</v>
      </c>
      <c r="F19" s="203">
        <v>168271</v>
      </c>
      <c r="G19" s="50">
        <v>11196</v>
      </c>
      <c r="H19" s="68">
        <v>24324</v>
      </c>
      <c r="I19" s="68">
        <v>39178</v>
      </c>
      <c r="J19" s="68">
        <v>60613</v>
      </c>
      <c r="K19" s="170">
        <v>102732</v>
      </c>
    </row>
    <row r="20" spans="1:11" x14ac:dyDescent="0.35">
      <c r="A20" s="8">
        <v>1992</v>
      </c>
      <c r="B20" s="50">
        <v>12897</v>
      </c>
      <c r="C20" s="68">
        <v>45044</v>
      </c>
      <c r="D20" s="68">
        <v>73254</v>
      </c>
      <c r="E20" s="68">
        <v>108725</v>
      </c>
      <c r="F20" s="203">
        <v>168216</v>
      </c>
      <c r="G20" s="50">
        <v>11145</v>
      </c>
      <c r="H20" s="68">
        <v>24130</v>
      </c>
      <c r="I20" s="68">
        <v>38127</v>
      </c>
      <c r="J20" s="68">
        <v>57433</v>
      </c>
      <c r="K20" s="170">
        <v>96692</v>
      </c>
    </row>
    <row r="21" spans="1:11" x14ac:dyDescent="0.35">
      <c r="A21" s="8">
        <v>1993</v>
      </c>
      <c r="B21" s="50">
        <v>12516</v>
      </c>
      <c r="C21" s="68">
        <v>43600</v>
      </c>
      <c r="D21" s="68">
        <v>73041</v>
      </c>
      <c r="E21" s="68">
        <v>108259</v>
      </c>
      <c r="F21" s="203">
        <v>167105</v>
      </c>
      <c r="G21" s="50">
        <v>11135</v>
      </c>
      <c r="H21" s="68">
        <v>23575</v>
      </c>
      <c r="I21" s="68">
        <v>37651</v>
      </c>
      <c r="J21" s="68">
        <v>57380</v>
      </c>
      <c r="K21" s="170">
        <v>94398</v>
      </c>
    </row>
    <row r="22" spans="1:11" x14ac:dyDescent="0.35">
      <c r="A22" s="8">
        <v>1994</v>
      </c>
      <c r="B22" s="50">
        <v>12474</v>
      </c>
      <c r="C22" s="68">
        <v>43548</v>
      </c>
      <c r="D22" s="68">
        <v>71655</v>
      </c>
      <c r="E22" s="68">
        <v>107341</v>
      </c>
      <c r="F22" s="203">
        <v>167488</v>
      </c>
      <c r="G22" s="50">
        <v>11024</v>
      </c>
      <c r="H22" s="68">
        <v>23291</v>
      </c>
      <c r="I22" s="68">
        <v>37002</v>
      </c>
      <c r="J22" s="68">
        <v>56340</v>
      </c>
      <c r="K22" s="170">
        <v>97076</v>
      </c>
    </row>
    <row r="23" spans="1:11" x14ac:dyDescent="0.35">
      <c r="A23" s="8">
        <v>1995</v>
      </c>
      <c r="B23" s="50">
        <v>12701</v>
      </c>
      <c r="C23" s="68">
        <v>44905</v>
      </c>
      <c r="D23" s="68">
        <v>74595</v>
      </c>
      <c r="E23" s="68">
        <v>110986</v>
      </c>
      <c r="F23" s="203">
        <v>173871</v>
      </c>
      <c r="G23" s="50">
        <v>11327</v>
      </c>
      <c r="H23" s="68">
        <v>24090</v>
      </c>
      <c r="I23" s="68">
        <v>37492</v>
      </c>
      <c r="J23" s="68">
        <v>56546</v>
      </c>
      <c r="K23" s="170">
        <v>99501</v>
      </c>
    </row>
    <row r="24" spans="1:11" x14ac:dyDescent="0.35">
      <c r="A24" s="8">
        <v>1996</v>
      </c>
      <c r="B24" s="50">
        <v>12791</v>
      </c>
      <c r="C24" s="68">
        <v>46087</v>
      </c>
      <c r="D24" s="68">
        <v>75533</v>
      </c>
      <c r="E24" s="68">
        <v>111977</v>
      </c>
      <c r="F24" s="203">
        <v>175708</v>
      </c>
      <c r="G24" s="50">
        <v>11647</v>
      </c>
      <c r="H24" s="68">
        <v>24144</v>
      </c>
      <c r="I24" s="68">
        <v>37628</v>
      </c>
      <c r="J24" s="68">
        <v>57290</v>
      </c>
      <c r="K24" s="170">
        <v>98627</v>
      </c>
    </row>
    <row r="25" spans="1:11" x14ac:dyDescent="0.35">
      <c r="A25" s="8">
        <v>1997</v>
      </c>
      <c r="B25" s="50">
        <v>13016</v>
      </c>
      <c r="C25" s="68">
        <v>45885</v>
      </c>
      <c r="D25" s="68">
        <v>77353</v>
      </c>
      <c r="E25" s="68">
        <v>114204</v>
      </c>
      <c r="F25" s="203">
        <v>180616</v>
      </c>
      <c r="G25" s="50">
        <v>11717</v>
      </c>
      <c r="H25" s="68">
        <v>24252</v>
      </c>
      <c r="I25" s="68">
        <v>37950</v>
      </c>
      <c r="J25" s="68">
        <v>58136</v>
      </c>
      <c r="K25" s="170">
        <v>101674</v>
      </c>
    </row>
    <row r="26" spans="1:11" x14ac:dyDescent="0.35">
      <c r="A26" s="8">
        <v>1998</v>
      </c>
      <c r="B26" s="50">
        <v>12764</v>
      </c>
      <c r="C26" s="68">
        <v>47374</v>
      </c>
      <c r="D26" s="68">
        <v>78406</v>
      </c>
      <c r="E26" s="68">
        <v>118087</v>
      </c>
      <c r="F26" s="203">
        <v>186909</v>
      </c>
      <c r="G26" s="50">
        <v>11899</v>
      </c>
      <c r="H26" s="68">
        <v>25340</v>
      </c>
      <c r="I26" s="68">
        <v>39772</v>
      </c>
      <c r="J26" s="68">
        <v>61241</v>
      </c>
      <c r="K26" s="170">
        <v>106785</v>
      </c>
    </row>
    <row r="27" spans="1:11" x14ac:dyDescent="0.35">
      <c r="A27" s="8">
        <v>1999</v>
      </c>
      <c r="B27" s="50">
        <v>13383</v>
      </c>
      <c r="C27" s="68">
        <v>49674</v>
      </c>
      <c r="D27" s="68">
        <v>82477</v>
      </c>
      <c r="E27" s="68">
        <v>122987</v>
      </c>
      <c r="F27" s="203">
        <v>191044</v>
      </c>
      <c r="G27" s="50">
        <v>11764</v>
      </c>
      <c r="H27" s="68">
        <v>25518</v>
      </c>
      <c r="I27" s="68">
        <v>40697</v>
      </c>
      <c r="J27" s="68">
        <v>62425</v>
      </c>
      <c r="K27" s="170">
        <v>113852</v>
      </c>
    </row>
    <row r="28" spans="1:11" x14ac:dyDescent="0.35">
      <c r="A28" s="8">
        <v>2000</v>
      </c>
      <c r="B28" s="50">
        <v>14053</v>
      </c>
      <c r="C28" s="68">
        <v>50942</v>
      </c>
      <c r="D28" s="68">
        <v>84626</v>
      </c>
      <c r="E28" s="68">
        <v>126293</v>
      </c>
      <c r="F28" s="203">
        <v>194886</v>
      </c>
      <c r="G28" s="50">
        <v>12154</v>
      </c>
      <c r="H28" s="68">
        <v>26371</v>
      </c>
      <c r="I28" s="68">
        <v>41284</v>
      </c>
      <c r="J28" s="68">
        <v>63332</v>
      </c>
      <c r="K28" s="170">
        <v>112514</v>
      </c>
    </row>
    <row r="29" spans="1:11" x14ac:dyDescent="0.35">
      <c r="A29" s="8">
        <v>2001</v>
      </c>
      <c r="B29" s="50">
        <v>13596</v>
      </c>
      <c r="C29" s="68">
        <v>50985</v>
      </c>
      <c r="D29" s="68">
        <v>84928</v>
      </c>
      <c r="E29" s="68">
        <v>125760</v>
      </c>
      <c r="F29" s="203">
        <v>196184</v>
      </c>
      <c r="G29" s="50">
        <v>11778</v>
      </c>
      <c r="H29" s="68">
        <v>25430</v>
      </c>
      <c r="I29" s="68">
        <v>41536</v>
      </c>
      <c r="J29" s="68">
        <v>64150</v>
      </c>
      <c r="K29" s="170">
        <v>115488</v>
      </c>
    </row>
    <row r="30" spans="1:11" x14ac:dyDescent="0.35">
      <c r="A30" s="8">
        <v>2002</v>
      </c>
      <c r="B30" s="50">
        <v>13565</v>
      </c>
      <c r="C30" s="68">
        <v>50183</v>
      </c>
      <c r="D30" s="68">
        <v>83796</v>
      </c>
      <c r="E30" s="68">
        <v>124670</v>
      </c>
      <c r="F30" s="203">
        <v>194051</v>
      </c>
      <c r="G30" s="50">
        <v>11898</v>
      </c>
      <c r="H30" s="68">
        <v>25283</v>
      </c>
      <c r="I30" s="68">
        <v>40727</v>
      </c>
      <c r="J30" s="68">
        <v>62446</v>
      </c>
      <c r="K30" s="170">
        <v>115733</v>
      </c>
    </row>
    <row r="31" spans="1:11" x14ac:dyDescent="0.35">
      <c r="A31" s="8">
        <v>2003</v>
      </c>
      <c r="B31" s="50">
        <v>13270</v>
      </c>
      <c r="C31" s="68">
        <v>49934</v>
      </c>
      <c r="D31" s="68">
        <v>82965</v>
      </c>
      <c r="E31" s="68">
        <v>123914</v>
      </c>
      <c r="F31" s="203">
        <v>191735</v>
      </c>
      <c r="G31" s="50">
        <v>11771</v>
      </c>
      <c r="H31" s="68">
        <v>24875</v>
      </c>
      <c r="I31" s="68">
        <v>40256</v>
      </c>
      <c r="J31" s="68">
        <v>62299</v>
      </c>
      <c r="K31" s="170">
        <v>111019</v>
      </c>
    </row>
    <row r="32" spans="1:11" x14ac:dyDescent="0.35">
      <c r="A32" s="8">
        <v>2004</v>
      </c>
      <c r="B32" s="50">
        <v>13437</v>
      </c>
      <c r="C32" s="68">
        <v>50897</v>
      </c>
      <c r="D32" s="68">
        <v>84323</v>
      </c>
      <c r="E32" s="68">
        <v>125966</v>
      </c>
      <c r="F32" s="203">
        <v>197746</v>
      </c>
      <c r="G32" s="50">
        <v>11938</v>
      </c>
      <c r="H32" s="68">
        <v>25143</v>
      </c>
      <c r="I32" s="68">
        <v>40254</v>
      </c>
      <c r="J32" s="68">
        <v>64044</v>
      </c>
      <c r="K32" s="170">
        <v>116089</v>
      </c>
    </row>
    <row r="33" spans="1:15" x14ac:dyDescent="0.35">
      <c r="A33" s="8">
        <v>2005</v>
      </c>
      <c r="B33" s="50">
        <v>13657</v>
      </c>
      <c r="C33" s="68">
        <v>50111</v>
      </c>
      <c r="D33" s="68">
        <v>85209</v>
      </c>
      <c r="E33" s="68">
        <v>124926</v>
      </c>
      <c r="F33" s="203">
        <v>196548</v>
      </c>
      <c r="G33" s="50">
        <v>11686</v>
      </c>
      <c r="H33" s="68">
        <v>25425</v>
      </c>
      <c r="I33" s="68">
        <v>40632</v>
      </c>
      <c r="J33" s="68">
        <v>64128</v>
      </c>
      <c r="K33" s="170">
        <v>115677</v>
      </c>
    </row>
    <row r="34" spans="1:15" x14ac:dyDescent="0.35">
      <c r="A34" s="8">
        <v>2006</v>
      </c>
      <c r="B34" s="50">
        <v>13567</v>
      </c>
      <c r="C34" s="68">
        <v>51801</v>
      </c>
      <c r="D34" s="68">
        <v>84582</v>
      </c>
      <c r="E34" s="68">
        <v>125512</v>
      </c>
      <c r="F34" s="203">
        <v>197690</v>
      </c>
      <c r="G34" s="50">
        <v>11628</v>
      </c>
      <c r="H34" s="68">
        <v>25474</v>
      </c>
      <c r="I34" s="68">
        <v>41029</v>
      </c>
      <c r="J34" s="68">
        <v>65736</v>
      </c>
      <c r="K34" s="170">
        <v>118291</v>
      </c>
    </row>
    <row r="35" spans="1:15" x14ac:dyDescent="0.35">
      <c r="A35" s="8">
        <v>2007</v>
      </c>
      <c r="B35" s="50">
        <v>13936</v>
      </c>
      <c r="C35" s="68">
        <v>51456</v>
      </c>
      <c r="D35" s="68">
        <v>87100</v>
      </c>
      <c r="E35" s="68">
        <v>128385</v>
      </c>
      <c r="F35" s="203">
        <v>202797</v>
      </c>
      <c r="G35" s="50">
        <v>11994</v>
      </c>
      <c r="H35" s="68">
        <v>26896</v>
      </c>
      <c r="I35" s="68">
        <v>43071</v>
      </c>
      <c r="J35" s="68">
        <v>67491</v>
      </c>
      <c r="K35" s="170">
        <v>122568</v>
      </c>
    </row>
    <row r="36" spans="1:15" x14ac:dyDescent="0.35">
      <c r="A36" s="8">
        <v>2008</v>
      </c>
      <c r="B36" s="50">
        <v>13702</v>
      </c>
      <c r="C36" s="68">
        <v>52506</v>
      </c>
      <c r="D36" s="68">
        <v>86836</v>
      </c>
      <c r="E36" s="68">
        <v>128220</v>
      </c>
      <c r="F36" s="203">
        <v>200398</v>
      </c>
      <c r="G36" s="50">
        <v>11789</v>
      </c>
      <c r="H36" s="68">
        <v>26569</v>
      </c>
      <c r="I36" s="68">
        <v>43791</v>
      </c>
      <c r="J36" s="68">
        <v>70573</v>
      </c>
      <c r="K36" s="170">
        <v>131346</v>
      </c>
    </row>
    <row r="37" spans="1:15" x14ac:dyDescent="0.35">
      <c r="A37" s="8">
        <v>2009</v>
      </c>
      <c r="B37" s="50">
        <v>13109</v>
      </c>
      <c r="C37" s="68">
        <v>49749</v>
      </c>
      <c r="D37" s="68">
        <v>83731</v>
      </c>
      <c r="E37" s="68">
        <v>123831</v>
      </c>
      <c r="F37" s="203">
        <v>195137</v>
      </c>
      <c r="G37" s="50">
        <v>12005</v>
      </c>
      <c r="H37" s="68">
        <v>26873</v>
      </c>
      <c r="I37" s="68">
        <v>43788</v>
      </c>
      <c r="J37" s="68">
        <v>69998</v>
      </c>
      <c r="K37" s="170">
        <v>127611</v>
      </c>
    </row>
    <row r="38" spans="1:15" x14ac:dyDescent="0.35">
      <c r="A38" s="8">
        <v>2010</v>
      </c>
      <c r="B38" s="50">
        <v>13232</v>
      </c>
      <c r="C38" s="68">
        <v>48961</v>
      </c>
      <c r="D38" s="68">
        <v>82284</v>
      </c>
      <c r="E38" s="68">
        <v>122876</v>
      </c>
      <c r="F38" s="203">
        <v>193916</v>
      </c>
      <c r="G38" s="50">
        <v>12611</v>
      </c>
      <c r="H38" s="68">
        <v>28333</v>
      </c>
      <c r="I38" s="68">
        <v>45562</v>
      </c>
      <c r="J38" s="68">
        <v>70772</v>
      </c>
      <c r="K38" s="170">
        <v>127496</v>
      </c>
    </row>
    <row r="39" spans="1:15" ht="15" customHeight="1" x14ac:dyDescent="0.35">
      <c r="A39" s="8">
        <v>2011</v>
      </c>
      <c r="B39" s="50">
        <v>12841</v>
      </c>
      <c r="C39" s="68">
        <v>47242</v>
      </c>
      <c r="D39" s="68">
        <v>80591</v>
      </c>
      <c r="E39" s="68">
        <v>121864</v>
      </c>
      <c r="F39" s="203">
        <v>191664</v>
      </c>
      <c r="G39" s="50">
        <v>12598</v>
      </c>
      <c r="H39" s="68">
        <v>27500</v>
      </c>
      <c r="I39" s="68">
        <v>45094</v>
      </c>
      <c r="J39" s="68">
        <v>71988</v>
      </c>
      <c r="K39" s="170">
        <v>128269</v>
      </c>
    </row>
    <row r="40" spans="1:15" ht="15" customHeight="1" x14ac:dyDescent="0.35">
      <c r="A40" s="8">
        <v>2012</v>
      </c>
      <c r="B40" s="50">
        <v>12265</v>
      </c>
      <c r="C40" s="68">
        <v>46057</v>
      </c>
      <c r="D40" s="68">
        <v>78726</v>
      </c>
      <c r="E40" s="68">
        <v>119793</v>
      </c>
      <c r="F40" s="203">
        <v>192554</v>
      </c>
      <c r="G40" s="50">
        <v>12554</v>
      </c>
      <c r="H40" s="68">
        <v>28688</v>
      </c>
      <c r="I40" s="68">
        <v>46448</v>
      </c>
      <c r="J40" s="68">
        <v>73462</v>
      </c>
      <c r="K40" s="170">
        <v>128859</v>
      </c>
    </row>
    <row r="41" spans="1:15" x14ac:dyDescent="0.35">
      <c r="A41" s="8">
        <v>2013</v>
      </c>
      <c r="B41" s="50">
        <v>12084</v>
      </c>
      <c r="C41" s="68">
        <v>46337</v>
      </c>
      <c r="D41" s="68">
        <v>79666</v>
      </c>
      <c r="E41" s="68">
        <v>119839</v>
      </c>
      <c r="F41" s="203">
        <v>190723</v>
      </c>
      <c r="G41" s="50">
        <v>12534</v>
      </c>
      <c r="H41" s="68">
        <v>28754</v>
      </c>
      <c r="I41" s="68">
        <v>46468</v>
      </c>
      <c r="J41" s="68">
        <v>74415</v>
      </c>
      <c r="K41" s="170">
        <v>130045</v>
      </c>
    </row>
    <row r="42" spans="1:15" x14ac:dyDescent="0.35">
      <c r="A42" s="8">
        <v>2014</v>
      </c>
      <c r="B42" s="50">
        <v>11819</v>
      </c>
      <c r="C42" s="68">
        <v>45854</v>
      </c>
      <c r="D42" s="68">
        <v>79578</v>
      </c>
      <c r="E42" s="68">
        <v>122038</v>
      </c>
      <c r="F42" s="203">
        <v>197409</v>
      </c>
      <c r="G42" s="50">
        <v>12134</v>
      </c>
      <c r="H42" s="68">
        <v>28711</v>
      </c>
      <c r="I42" s="68">
        <v>48389</v>
      </c>
      <c r="J42" s="68">
        <v>76511</v>
      </c>
      <c r="K42" s="170">
        <v>131199</v>
      </c>
      <c r="O42" s="167"/>
    </row>
    <row r="43" spans="1:15" x14ac:dyDescent="0.35">
      <c r="A43" s="8">
        <v>2015</v>
      </c>
      <c r="B43" s="50">
        <v>11467</v>
      </c>
      <c r="C43" s="68">
        <v>45740</v>
      </c>
      <c r="D43" s="68">
        <v>80166</v>
      </c>
      <c r="E43" s="68">
        <v>123652</v>
      </c>
      <c r="F43" s="203">
        <v>198802</v>
      </c>
      <c r="G43" s="50">
        <v>11644</v>
      </c>
      <c r="H43" s="68">
        <v>28268</v>
      </c>
      <c r="I43" s="68">
        <v>48564</v>
      </c>
      <c r="J43" s="68">
        <v>79400</v>
      </c>
      <c r="K43" s="170">
        <v>142581</v>
      </c>
    </row>
    <row r="44" spans="1:15" x14ac:dyDescent="0.35">
      <c r="A44" s="8">
        <v>2016</v>
      </c>
      <c r="B44" s="50">
        <v>11926</v>
      </c>
      <c r="C44" s="68">
        <v>46933</v>
      </c>
      <c r="D44" s="68">
        <v>82481</v>
      </c>
      <c r="E44" s="68">
        <v>125884</v>
      </c>
      <c r="F44" s="203">
        <v>200644</v>
      </c>
      <c r="G44" s="50">
        <v>12223</v>
      </c>
      <c r="H44" s="68">
        <v>28992</v>
      </c>
      <c r="I44" s="68">
        <v>48988</v>
      </c>
      <c r="J44" s="68">
        <v>80678</v>
      </c>
      <c r="K44" s="170">
        <v>143576</v>
      </c>
    </row>
    <row r="45" spans="1:15" x14ac:dyDescent="0.35">
      <c r="A45" s="8">
        <v>2017</v>
      </c>
      <c r="B45" s="50">
        <v>11706</v>
      </c>
      <c r="C45" s="68">
        <v>48784</v>
      </c>
      <c r="D45" s="68">
        <v>84243</v>
      </c>
      <c r="E45" s="68">
        <v>127777</v>
      </c>
      <c r="F45" s="203">
        <v>207152</v>
      </c>
      <c r="G45" s="50">
        <v>11778</v>
      </c>
      <c r="H45" s="68">
        <v>29710</v>
      </c>
      <c r="I45" s="68">
        <v>50652</v>
      </c>
      <c r="J45" s="68">
        <v>82117</v>
      </c>
      <c r="K45" s="170">
        <v>148958</v>
      </c>
    </row>
    <row r="46" spans="1:15" x14ac:dyDescent="0.35">
      <c r="A46" s="8">
        <v>2018</v>
      </c>
      <c r="B46" s="50">
        <v>12122</v>
      </c>
      <c r="C46" s="68">
        <v>48067</v>
      </c>
      <c r="D46" s="68">
        <v>85688</v>
      </c>
      <c r="E46" s="68">
        <v>130992</v>
      </c>
      <c r="F46" s="203">
        <v>212526</v>
      </c>
      <c r="G46" s="50">
        <v>11619</v>
      </c>
      <c r="H46" s="68">
        <v>29571</v>
      </c>
      <c r="I46" s="68">
        <v>50816</v>
      </c>
      <c r="J46" s="68">
        <v>84883</v>
      </c>
      <c r="K46" s="170">
        <v>151169</v>
      </c>
    </row>
    <row r="47" spans="1:15" x14ac:dyDescent="0.35">
      <c r="A47" s="8">
        <v>2019</v>
      </c>
      <c r="B47" s="50">
        <v>12250</v>
      </c>
      <c r="C47" s="68">
        <v>49410</v>
      </c>
      <c r="D47" s="68">
        <v>85091</v>
      </c>
      <c r="E47" s="68">
        <v>129730</v>
      </c>
      <c r="F47" s="203">
        <v>213920</v>
      </c>
      <c r="G47" s="50">
        <v>10965</v>
      </c>
      <c r="H47" s="68">
        <v>30575</v>
      </c>
      <c r="I47" s="68">
        <v>52802</v>
      </c>
      <c r="J47" s="68">
        <v>84943</v>
      </c>
      <c r="K47" s="170">
        <v>150899</v>
      </c>
    </row>
    <row r="48" spans="1:15" x14ac:dyDescent="0.35">
      <c r="A48" s="8">
        <v>2020</v>
      </c>
      <c r="B48" s="274" t="s">
        <v>73</v>
      </c>
      <c r="C48" s="272" t="s">
        <v>73</v>
      </c>
      <c r="D48" s="272" t="s">
        <v>73</v>
      </c>
      <c r="E48" s="272" t="s">
        <v>73</v>
      </c>
      <c r="F48" s="275" t="s">
        <v>73</v>
      </c>
      <c r="G48" s="274" t="s">
        <v>73</v>
      </c>
      <c r="H48" s="272" t="s">
        <v>73</v>
      </c>
      <c r="I48" s="272" t="s">
        <v>73</v>
      </c>
      <c r="J48" s="272" t="s">
        <v>73</v>
      </c>
      <c r="K48" s="273" t="s">
        <v>73</v>
      </c>
      <c r="M48" s="458"/>
      <c r="N48" s="458"/>
    </row>
    <row r="49" spans="1:14" x14ac:dyDescent="0.35">
      <c r="A49" s="8">
        <v>2021</v>
      </c>
      <c r="B49" s="50">
        <v>12741</v>
      </c>
      <c r="C49" s="68">
        <v>50885</v>
      </c>
      <c r="D49" s="68">
        <v>88372</v>
      </c>
      <c r="E49" s="68">
        <v>137548</v>
      </c>
      <c r="F49" s="203">
        <v>230450</v>
      </c>
      <c r="G49" s="50">
        <v>11308</v>
      </c>
      <c r="H49" s="68">
        <v>31200</v>
      </c>
      <c r="I49" s="68">
        <v>55221</v>
      </c>
      <c r="J49" s="68">
        <v>89293</v>
      </c>
      <c r="K49" s="170">
        <v>158094</v>
      </c>
      <c r="M49" s="1"/>
      <c r="N49" s="1"/>
    </row>
    <row r="50" spans="1:14" x14ac:dyDescent="0.35">
      <c r="A50" s="8">
        <v>2022</v>
      </c>
      <c r="B50" s="50">
        <v>12105</v>
      </c>
      <c r="C50" s="68">
        <v>50762</v>
      </c>
      <c r="D50" s="68">
        <v>89107</v>
      </c>
      <c r="E50" s="68">
        <v>140425</v>
      </c>
      <c r="F50" s="203">
        <v>232396</v>
      </c>
      <c r="G50" s="50">
        <v>10822</v>
      </c>
      <c r="H50" s="68">
        <v>30379</v>
      </c>
      <c r="I50" s="68">
        <v>54185</v>
      </c>
      <c r="J50" s="68">
        <v>88386</v>
      </c>
      <c r="K50" s="170">
        <v>158382</v>
      </c>
    </row>
    <row r="51" spans="1:14" ht="15" thickBot="1" x14ac:dyDescent="0.4">
      <c r="A51" s="51">
        <v>2023</v>
      </c>
      <c r="B51" s="144">
        <v>11650</v>
      </c>
      <c r="C51" s="94">
        <v>50001</v>
      </c>
      <c r="D51" s="94">
        <v>88000</v>
      </c>
      <c r="E51" s="94">
        <v>134000</v>
      </c>
      <c r="F51" s="276">
        <v>216902</v>
      </c>
      <c r="G51" s="144">
        <v>10441</v>
      </c>
      <c r="H51" s="94">
        <v>30002</v>
      </c>
      <c r="I51" s="94">
        <v>52388</v>
      </c>
      <c r="J51" s="94">
        <v>83703</v>
      </c>
      <c r="K51" s="96">
        <v>145385</v>
      </c>
    </row>
    <row r="53" spans="1:14" ht="15.65" customHeight="1" x14ac:dyDescent="0.35">
      <c r="A53" s="698" t="s">
        <v>85</v>
      </c>
      <c r="B53" s="698"/>
      <c r="C53" s="698"/>
      <c r="D53" s="698"/>
      <c r="E53" s="698"/>
      <c r="F53" s="698"/>
      <c r="G53" s="698"/>
      <c r="H53" s="698"/>
      <c r="I53" s="698"/>
      <c r="J53" s="698"/>
      <c r="K53" s="698"/>
      <c r="L53" s="72"/>
      <c r="M53" s="72"/>
    </row>
    <row r="54" spans="1:14" x14ac:dyDescent="0.35">
      <c r="A54" s="698"/>
      <c r="B54" s="698"/>
      <c r="C54" s="698"/>
      <c r="D54" s="698"/>
      <c r="E54" s="698"/>
      <c r="F54" s="698"/>
      <c r="G54" s="698"/>
      <c r="H54" s="698"/>
      <c r="I54" s="698"/>
      <c r="J54" s="698"/>
      <c r="K54" s="698"/>
      <c r="L54" s="72"/>
      <c r="M54" s="72"/>
    </row>
    <row r="55" spans="1:14" ht="14.5" customHeight="1" x14ac:dyDescent="0.35">
      <c r="A55" s="692" t="s">
        <v>86</v>
      </c>
      <c r="B55" s="692"/>
      <c r="C55" s="692"/>
      <c r="D55" s="692"/>
      <c r="E55" s="692"/>
      <c r="F55" s="692"/>
      <c r="G55" s="692"/>
      <c r="H55" s="692"/>
      <c r="I55" s="692"/>
      <c r="J55" s="692"/>
      <c r="K55" s="692"/>
      <c r="L55" s="692"/>
      <c r="M55" s="692"/>
    </row>
  </sheetData>
  <mergeCells count="5">
    <mergeCell ref="A55:M55"/>
    <mergeCell ref="A5:A6"/>
    <mergeCell ref="B5:F5"/>
    <mergeCell ref="G5:K5"/>
    <mergeCell ref="A53:K54"/>
  </mergeCells>
  <hyperlinks>
    <hyperlink ref="A2" location="'Appendix Table Menu'!A1" display="Return to Appendix Table Menu"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Q36"/>
  <sheetViews>
    <sheetView zoomScaleNormal="100" workbookViewId="0">
      <pane ySplit="6" topLeftCell="A28" activePane="bottomLeft" state="frozen"/>
      <selection pane="bottomLeft" activeCell="A4" sqref="A4"/>
    </sheetView>
  </sheetViews>
  <sheetFormatPr defaultRowHeight="14.5" x14ac:dyDescent="0.35"/>
  <cols>
    <col min="1" max="1" width="9.81640625" customWidth="1"/>
    <col min="6" max="6" width="9.54296875" bestFit="1" customWidth="1"/>
    <col min="11" max="11" width="9.54296875" bestFit="1" customWidth="1"/>
  </cols>
  <sheetData>
    <row r="1" spans="1:17" ht="21" x14ac:dyDescent="0.5">
      <c r="A1" s="2" t="s">
        <v>5</v>
      </c>
      <c r="B1" s="10"/>
      <c r="C1" s="10"/>
      <c r="D1" s="10"/>
      <c r="E1" s="10"/>
      <c r="F1" s="10"/>
      <c r="G1" s="10"/>
      <c r="H1" s="10"/>
      <c r="I1" s="10"/>
      <c r="J1" s="10"/>
      <c r="K1" s="10"/>
      <c r="L1" s="10"/>
      <c r="M1" s="10"/>
      <c r="N1" s="10"/>
      <c r="O1" s="10"/>
      <c r="P1" s="10"/>
      <c r="Q1" s="10"/>
    </row>
    <row r="2" spans="1:17" ht="15" customHeight="1" x14ac:dyDescent="0.35">
      <c r="A2" s="112" t="s">
        <v>16</v>
      </c>
    </row>
    <row r="4" spans="1:17" ht="15" thickBot="1" x14ac:dyDescent="0.4">
      <c r="A4" s="65" t="s">
        <v>87</v>
      </c>
    </row>
    <row r="5" spans="1:17" ht="15" customHeight="1" x14ac:dyDescent="0.35">
      <c r="A5" s="702" t="s">
        <v>71</v>
      </c>
      <c r="B5" s="700" t="s">
        <v>27</v>
      </c>
      <c r="C5" s="700"/>
      <c r="D5" s="700"/>
      <c r="E5" s="700"/>
      <c r="F5" s="701"/>
      <c r="G5" s="696" t="s">
        <v>88</v>
      </c>
      <c r="H5" s="696"/>
      <c r="I5" s="696"/>
      <c r="J5" s="696"/>
      <c r="K5" s="704"/>
      <c r="L5" s="696" t="s">
        <v>89</v>
      </c>
      <c r="M5" s="696"/>
      <c r="N5" s="696"/>
      <c r="O5" s="696"/>
      <c r="P5" s="697"/>
    </row>
    <row r="6" spans="1:17" ht="29.5" thickBot="1" x14ac:dyDescent="0.4">
      <c r="A6" s="703"/>
      <c r="B6" s="6" t="s">
        <v>90</v>
      </c>
      <c r="C6" s="6" t="s">
        <v>91</v>
      </c>
      <c r="D6" s="6" t="s">
        <v>92</v>
      </c>
      <c r="E6" s="6" t="s">
        <v>93</v>
      </c>
      <c r="F6" s="143" t="s">
        <v>94</v>
      </c>
      <c r="G6" s="6" t="s">
        <v>90</v>
      </c>
      <c r="H6" s="4" t="s">
        <v>91</v>
      </c>
      <c r="I6" s="4" t="s">
        <v>92</v>
      </c>
      <c r="J6" s="4" t="s">
        <v>93</v>
      </c>
      <c r="K6" s="5" t="s">
        <v>94</v>
      </c>
      <c r="L6" s="6" t="s">
        <v>90</v>
      </c>
      <c r="M6" s="4" t="s">
        <v>91</v>
      </c>
      <c r="N6" s="4" t="s">
        <v>92</v>
      </c>
      <c r="O6" s="4" t="s">
        <v>93</v>
      </c>
      <c r="P6" s="7" t="s">
        <v>94</v>
      </c>
    </row>
    <row r="7" spans="1:17" x14ac:dyDescent="0.35">
      <c r="A7" s="140" t="s">
        <v>95</v>
      </c>
      <c r="B7" s="142"/>
      <c r="C7" s="154"/>
      <c r="D7" s="155"/>
      <c r="E7" s="155"/>
      <c r="F7" s="156"/>
      <c r="G7" s="157"/>
      <c r="H7" s="158"/>
      <c r="I7" s="155"/>
      <c r="J7" s="158"/>
      <c r="K7" s="156"/>
      <c r="L7" s="157"/>
      <c r="M7" s="155"/>
      <c r="N7" s="158"/>
      <c r="O7" s="155"/>
      <c r="P7" s="159"/>
    </row>
    <row r="8" spans="1:17" x14ac:dyDescent="0.35">
      <c r="A8" s="99">
        <v>1989</v>
      </c>
      <c r="B8" s="95">
        <v>233325</v>
      </c>
      <c r="C8" s="68">
        <v>31356</v>
      </c>
      <c r="D8" s="68">
        <v>194545</v>
      </c>
      <c r="E8" s="68">
        <v>257372</v>
      </c>
      <c r="F8" s="169">
        <v>739286</v>
      </c>
      <c r="G8" s="95">
        <v>305144</v>
      </c>
      <c r="H8" s="68">
        <v>103175</v>
      </c>
      <c r="I8" s="68">
        <v>226339</v>
      </c>
      <c r="J8" s="68">
        <v>285270</v>
      </c>
      <c r="K8" s="169">
        <v>768797</v>
      </c>
      <c r="L8" s="95">
        <v>5188</v>
      </c>
      <c r="M8" s="68">
        <v>1153</v>
      </c>
      <c r="N8" s="68">
        <v>48118</v>
      </c>
      <c r="O8" s="68">
        <v>75738</v>
      </c>
      <c r="P8" s="170">
        <v>387338</v>
      </c>
    </row>
    <row r="9" spans="1:17" x14ac:dyDescent="0.35">
      <c r="A9" s="99">
        <v>1992</v>
      </c>
      <c r="B9" s="95">
        <v>232765</v>
      </c>
      <c r="C9" s="68">
        <v>44547</v>
      </c>
      <c r="D9" s="68">
        <v>133642</v>
      </c>
      <c r="E9" s="68">
        <v>319394</v>
      </c>
      <c r="F9" s="169">
        <v>788384</v>
      </c>
      <c r="G9" s="95">
        <v>303958</v>
      </c>
      <c r="H9" s="68">
        <v>119863</v>
      </c>
      <c r="I9" s="68">
        <v>162691</v>
      </c>
      <c r="J9" s="68">
        <v>350577</v>
      </c>
      <c r="K9" s="169">
        <v>840391</v>
      </c>
      <c r="L9" s="95">
        <v>15851</v>
      </c>
      <c r="M9" s="68">
        <v>1243</v>
      </c>
      <c r="N9" s="68">
        <v>26314</v>
      </c>
      <c r="O9" s="68">
        <v>91270</v>
      </c>
      <c r="P9" s="170">
        <v>299296</v>
      </c>
    </row>
    <row r="10" spans="1:17" x14ac:dyDescent="0.35">
      <c r="A10" s="99">
        <v>1995</v>
      </c>
      <c r="B10" s="95">
        <v>218703</v>
      </c>
      <c r="C10" s="68">
        <v>41496</v>
      </c>
      <c r="D10" s="68">
        <v>150054</v>
      </c>
      <c r="E10" s="68">
        <v>263295</v>
      </c>
      <c r="F10" s="169">
        <v>794938</v>
      </c>
      <c r="G10" s="95">
        <v>289250</v>
      </c>
      <c r="H10" s="68">
        <v>116358</v>
      </c>
      <c r="I10" s="68">
        <v>179104</v>
      </c>
      <c r="J10" s="68">
        <v>285088</v>
      </c>
      <c r="K10" s="169">
        <v>803202</v>
      </c>
      <c r="L10" s="95">
        <v>6871</v>
      </c>
      <c r="M10" s="185">
        <v>968</v>
      </c>
      <c r="N10" s="68">
        <v>17148</v>
      </c>
      <c r="O10" s="68">
        <v>91797</v>
      </c>
      <c r="P10" s="170">
        <v>469922</v>
      </c>
    </row>
    <row r="11" spans="1:17" x14ac:dyDescent="0.35">
      <c r="A11" s="99">
        <v>1998</v>
      </c>
      <c r="B11" s="95">
        <v>229375</v>
      </c>
      <c r="C11" s="68">
        <v>37378</v>
      </c>
      <c r="D11" s="68">
        <v>171211</v>
      </c>
      <c r="E11" s="68">
        <v>347983</v>
      </c>
      <c r="F11" s="169">
        <v>808760</v>
      </c>
      <c r="G11" s="95">
        <v>335949</v>
      </c>
      <c r="H11" s="68">
        <v>132447</v>
      </c>
      <c r="I11" s="68">
        <v>217195</v>
      </c>
      <c r="J11" s="68">
        <v>367037</v>
      </c>
      <c r="K11" s="169">
        <v>811566</v>
      </c>
      <c r="L11" s="95">
        <v>6746</v>
      </c>
      <c r="M11" s="68">
        <v>2188</v>
      </c>
      <c r="N11" s="68">
        <v>23156</v>
      </c>
      <c r="O11" s="68">
        <v>68557</v>
      </c>
      <c r="P11" s="170">
        <v>206037</v>
      </c>
    </row>
    <row r="12" spans="1:17" x14ac:dyDescent="0.35">
      <c r="A12" s="99">
        <v>2001</v>
      </c>
      <c r="B12" s="95">
        <v>285863</v>
      </c>
      <c r="C12" s="68">
        <v>55914</v>
      </c>
      <c r="D12" s="68">
        <v>164560</v>
      </c>
      <c r="E12" s="68">
        <v>400268</v>
      </c>
      <c r="F12" s="169">
        <v>1250031</v>
      </c>
      <c r="G12" s="95">
        <v>386759</v>
      </c>
      <c r="H12" s="68">
        <v>127396</v>
      </c>
      <c r="I12" s="68">
        <v>234570</v>
      </c>
      <c r="J12" s="68">
        <v>439274</v>
      </c>
      <c r="K12" s="169">
        <v>1282332</v>
      </c>
      <c r="L12" s="95">
        <v>10948</v>
      </c>
      <c r="M12" s="68">
        <v>3115</v>
      </c>
      <c r="N12" s="68">
        <v>27036</v>
      </c>
      <c r="O12" s="68">
        <v>63112</v>
      </c>
      <c r="P12" s="170">
        <v>396753</v>
      </c>
    </row>
    <row r="13" spans="1:17" x14ac:dyDescent="0.35">
      <c r="A13" s="99">
        <v>2004</v>
      </c>
      <c r="B13" s="95">
        <v>320540</v>
      </c>
      <c r="C13" s="68">
        <v>26965</v>
      </c>
      <c r="D13" s="68">
        <v>225132</v>
      </c>
      <c r="E13" s="68">
        <v>488509</v>
      </c>
      <c r="F13" s="169">
        <v>1309343</v>
      </c>
      <c r="G13" s="95">
        <v>488509</v>
      </c>
      <c r="H13" s="68">
        <v>125105</v>
      </c>
      <c r="I13" s="68">
        <v>271045</v>
      </c>
      <c r="J13" s="68">
        <v>558274</v>
      </c>
      <c r="K13" s="169">
        <v>1310914</v>
      </c>
      <c r="L13" s="95">
        <v>6222</v>
      </c>
      <c r="M13" s="68">
        <v>2106</v>
      </c>
      <c r="N13" s="68">
        <v>52795</v>
      </c>
      <c r="O13" s="68">
        <v>117060</v>
      </c>
      <c r="P13" s="170">
        <v>276230</v>
      </c>
    </row>
    <row r="14" spans="1:17" x14ac:dyDescent="0.35">
      <c r="A14" s="99">
        <v>2007</v>
      </c>
      <c r="B14" s="95">
        <v>334983</v>
      </c>
      <c r="C14" s="68">
        <v>65611</v>
      </c>
      <c r="D14" s="68">
        <v>235972</v>
      </c>
      <c r="E14" s="68">
        <v>444183</v>
      </c>
      <c r="F14" s="169">
        <v>1245786</v>
      </c>
      <c r="G14" s="95">
        <v>452912</v>
      </c>
      <c r="H14" s="68">
        <v>147536</v>
      </c>
      <c r="I14" s="68">
        <v>298650</v>
      </c>
      <c r="J14" s="68">
        <v>494554</v>
      </c>
      <c r="K14" s="169">
        <v>1262572</v>
      </c>
      <c r="L14" s="95">
        <v>11534</v>
      </c>
      <c r="M14" s="68">
        <v>3578</v>
      </c>
      <c r="N14" s="68">
        <v>25330</v>
      </c>
      <c r="O14" s="68">
        <v>89695</v>
      </c>
      <c r="P14" s="170">
        <v>636938</v>
      </c>
    </row>
    <row r="15" spans="1:17" ht="15" thickBot="1" x14ac:dyDescent="0.4">
      <c r="A15" s="168">
        <v>2010</v>
      </c>
      <c r="B15" s="95">
        <v>226312</v>
      </c>
      <c r="C15" s="68">
        <v>23314</v>
      </c>
      <c r="D15" s="68">
        <v>130433</v>
      </c>
      <c r="E15" s="68">
        <v>286407</v>
      </c>
      <c r="F15" s="165">
        <v>1496458</v>
      </c>
      <c r="G15" s="95">
        <v>352579</v>
      </c>
      <c r="H15" s="68">
        <v>106395</v>
      </c>
      <c r="I15" s="68">
        <v>193191</v>
      </c>
      <c r="J15" s="68">
        <v>317683</v>
      </c>
      <c r="K15" s="165">
        <v>1577354</v>
      </c>
      <c r="L15" s="95">
        <v>9014</v>
      </c>
      <c r="M15" s="68">
        <v>4234</v>
      </c>
      <c r="N15" s="68">
        <v>17619</v>
      </c>
      <c r="O15" s="68">
        <v>56421</v>
      </c>
      <c r="P15" s="166">
        <v>116980</v>
      </c>
    </row>
    <row r="16" spans="1:17" ht="15" thickTop="1" x14ac:dyDescent="0.35">
      <c r="A16" s="287">
        <v>2013</v>
      </c>
      <c r="B16" s="95">
        <v>182232</v>
      </c>
      <c r="C16" s="68">
        <v>11023</v>
      </c>
      <c r="D16" s="68">
        <v>98778</v>
      </c>
      <c r="E16" s="203">
        <v>279654</v>
      </c>
      <c r="F16" s="169">
        <v>1068963</v>
      </c>
      <c r="G16" s="95">
        <v>331318</v>
      </c>
      <c r="H16" s="68">
        <v>88716</v>
      </c>
      <c r="I16" s="68">
        <v>151149</v>
      </c>
      <c r="J16" s="203">
        <v>315408</v>
      </c>
      <c r="K16" s="169">
        <v>1117293</v>
      </c>
      <c r="L16" s="95">
        <v>7090</v>
      </c>
      <c r="M16" s="68">
        <v>1871</v>
      </c>
      <c r="N16" s="68">
        <v>15732</v>
      </c>
      <c r="O16" s="203">
        <v>97244</v>
      </c>
      <c r="P16" s="170">
        <v>306116</v>
      </c>
    </row>
    <row r="17" spans="1:16" x14ac:dyDescent="0.35">
      <c r="A17" s="288">
        <v>2016</v>
      </c>
      <c r="B17" s="95">
        <v>210105</v>
      </c>
      <c r="C17" s="68">
        <v>15910</v>
      </c>
      <c r="D17" s="68">
        <v>122437</v>
      </c>
      <c r="E17" s="203">
        <v>297378</v>
      </c>
      <c r="F17" s="169">
        <v>1469191</v>
      </c>
      <c r="G17" s="95">
        <v>360169</v>
      </c>
      <c r="H17" s="68">
        <v>99533</v>
      </c>
      <c r="I17" s="68">
        <v>187966</v>
      </c>
      <c r="J17" s="203">
        <v>342519</v>
      </c>
      <c r="K17" s="169">
        <v>1537274</v>
      </c>
      <c r="L17" s="95">
        <v>6155</v>
      </c>
      <c r="M17" s="68">
        <v>2343</v>
      </c>
      <c r="N17" s="68">
        <v>13690</v>
      </c>
      <c r="O17" s="203">
        <v>37124</v>
      </c>
      <c r="P17" s="170">
        <v>416078</v>
      </c>
    </row>
    <row r="18" spans="1:16" x14ac:dyDescent="0.35">
      <c r="A18" s="288">
        <v>2019</v>
      </c>
      <c r="B18" s="95">
        <v>224770</v>
      </c>
      <c r="C18" s="68">
        <v>19162</v>
      </c>
      <c r="D18" s="68">
        <v>119282</v>
      </c>
      <c r="E18" s="203">
        <v>318758</v>
      </c>
      <c r="F18" s="169">
        <v>1388264</v>
      </c>
      <c r="G18" s="95">
        <v>365961</v>
      </c>
      <c r="H18" s="68">
        <v>113324</v>
      </c>
      <c r="I18" s="68">
        <v>187438</v>
      </c>
      <c r="J18" s="203">
        <v>361324</v>
      </c>
      <c r="K18" s="169">
        <v>1517400</v>
      </c>
      <c r="L18" s="95">
        <v>8416</v>
      </c>
      <c r="M18" s="68">
        <v>2202</v>
      </c>
      <c r="N18" s="68">
        <v>12915</v>
      </c>
      <c r="O18" s="203">
        <v>74131</v>
      </c>
      <c r="P18" s="170">
        <v>276494</v>
      </c>
    </row>
    <row r="19" spans="1:16" ht="15" thickBot="1" x14ac:dyDescent="0.4">
      <c r="A19" s="289">
        <v>2022</v>
      </c>
      <c r="B19" s="95">
        <v>324160</v>
      </c>
      <c r="C19" s="68">
        <v>48200</v>
      </c>
      <c r="D19" s="68">
        <v>186950</v>
      </c>
      <c r="E19" s="203">
        <v>447000</v>
      </c>
      <c r="F19" s="169">
        <v>1759500</v>
      </c>
      <c r="G19" s="95">
        <v>494320</v>
      </c>
      <c r="H19" s="68">
        <v>147545</v>
      </c>
      <c r="I19" s="68">
        <v>328000</v>
      </c>
      <c r="J19" s="203">
        <v>474200</v>
      </c>
      <c r="K19" s="169">
        <v>1786500</v>
      </c>
      <c r="L19" s="95">
        <v>9200</v>
      </c>
      <c r="M19" s="68">
        <v>4700</v>
      </c>
      <c r="N19" s="68">
        <v>20800</v>
      </c>
      <c r="O19" s="203">
        <v>36010</v>
      </c>
      <c r="P19" s="170">
        <v>1224060</v>
      </c>
    </row>
    <row r="20" spans="1:16" ht="15" thickTop="1" x14ac:dyDescent="0.35">
      <c r="A20" s="481" t="s">
        <v>79</v>
      </c>
      <c r="B20" s="157"/>
      <c r="C20" s="482"/>
      <c r="D20" s="155"/>
      <c r="E20" s="155"/>
      <c r="F20" s="483"/>
      <c r="G20" s="157"/>
      <c r="H20" s="155"/>
      <c r="I20" s="155"/>
      <c r="J20" s="482"/>
      <c r="K20" s="156"/>
      <c r="L20" s="157"/>
      <c r="M20" s="155"/>
      <c r="N20" s="482"/>
      <c r="O20" s="155"/>
      <c r="P20" s="484"/>
    </row>
    <row r="21" spans="1:16" x14ac:dyDescent="0.35">
      <c r="A21" s="99">
        <v>1989</v>
      </c>
      <c r="B21" s="95">
        <v>175455</v>
      </c>
      <c r="C21" s="68">
        <v>23978</v>
      </c>
      <c r="D21" s="68">
        <v>135476</v>
      </c>
      <c r="E21" s="68">
        <v>248888</v>
      </c>
      <c r="F21" s="169">
        <v>768221</v>
      </c>
      <c r="G21" s="95">
        <v>251747</v>
      </c>
      <c r="H21" s="68">
        <v>75185</v>
      </c>
      <c r="I21" s="68">
        <v>183432</v>
      </c>
      <c r="J21" s="68">
        <v>265142</v>
      </c>
      <c r="K21" s="169">
        <v>815716</v>
      </c>
      <c r="L21" s="95">
        <v>8415</v>
      </c>
      <c r="M21" s="68">
        <v>1153</v>
      </c>
      <c r="N21" s="68">
        <v>18214</v>
      </c>
      <c r="O21" s="68">
        <v>93607</v>
      </c>
      <c r="P21" s="170">
        <v>273327</v>
      </c>
    </row>
    <row r="22" spans="1:16" x14ac:dyDescent="0.35">
      <c r="A22" s="99">
        <v>1992</v>
      </c>
      <c r="B22" s="95">
        <v>190124</v>
      </c>
      <c r="C22" s="68">
        <v>46205</v>
      </c>
      <c r="D22" s="68">
        <v>140272</v>
      </c>
      <c r="E22" s="68">
        <v>245321</v>
      </c>
      <c r="F22" s="169">
        <v>654100</v>
      </c>
      <c r="G22" s="95">
        <v>244637</v>
      </c>
      <c r="H22" s="68">
        <v>86588</v>
      </c>
      <c r="I22" s="68">
        <v>179122</v>
      </c>
      <c r="J22" s="68">
        <v>288501</v>
      </c>
      <c r="K22" s="169">
        <v>721501</v>
      </c>
      <c r="L22" s="95">
        <v>8081</v>
      </c>
      <c r="M22" s="68">
        <v>2279</v>
      </c>
      <c r="N22" s="68">
        <v>22584</v>
      </c>
      <c r="O22" s="68">
        <v>80019</v>
      </c>
      <c r="P22" s="170">
        <v>227813</v>
      </c>
    </row>
    <row r="23" spans="1:16" x14ac:dyDescent="0.35">
      <c r="A23" s="99">
        <v>1995</v>
      </c>
      <c r="B23" s="95">
        <v>195459</v>
      </c>
      <c r="C23" s="68">
        <v>42192</v>
      </c>
      <c r="D23" s="68">
        <v>156460</v>
      </c>
      <c r="E23" s="68">
        <v>294088</v>
      </c>
      <c r="F23" s="169">
        <v>656826</v>
      </c>
      <c r="G23" s="95">
        <v>278314</v>
      </c>
      <c r="H23" s="68">
        <v>123480</v>
      </c>
      <c r="I23" s="68">
        <v>193736</v>
      </c>
      <c r="J23" s="68">
        <v>301152</v>
      </c>
      <c r="K23" s="169">
        <v>685915</v>
      </c>
      <c r="L23" s="95">
        <v>12424</v>
      </c>
      <c r="M23" s="68">
        <v>2129</v>
      </c>
      <c r="N23" s="68">
        <v>21483</v>
      </c>
      <c r="O23" s="68">
        <v>38128</v>
      </c>
      <c r="P23" s="170">
        <v>305856</v>
      </c>
    </row>
    <row r="24" spans="1:16" x14ac:dyDescent="0.35">
      <c r="A24" s="99">
        <v>1998</v>
      </c>
      <c r="B24" s="95">
        <v>251401</v>
      </c>
      <c r="C24" s="68">
        <v>51965</v>
      </c>
      <c r="D24" s="68">
        <v>185706</v>
      </c>
      <c r="E24" s="68">
        <v>331300</v>
      </c>
      <c r="F24" s="169">
        <v>763794</v>
      </c>
      <c r="G24" s="95">
        <v>311243</v>
      </c>
      <c r="H24" s="68">
        <v>127633</v>
      </c>
      <c r="I24" s="68">
        <v>223687</v>
      </c>
      <c r="J24" s="68">
        <v>353417</v>
      </c>
      <c r="K24" s="169">
        <v>818312</v>
      </c>
      <c r="L24" s="95">
        <v>11341</v>
      </c>
      <c r="M24" s="185">
        <v>766</v>
      </c>
      <c r="N24" s="68">
        <v>18963</v>
      </c>
      <c r="O24" s="68">
        <v>145137</v>
      </c>
      <c r="P24" s="170">
        <v>367402</v>
      </c>
    </row>
    <row r="25" spans="1:16" x14ac:dyDescent="0.35">
      <c r="A25" s="99">
        <v>2001</v>
      </c>
      <c r="B25" s="95">
        <v>281912</v>
      </c>
      <c r="C25" s="68">
        <v>64954</v>
      </c>
      <c r="D25" s="68">
        <v>202896</v>
      </c>
      <c r="E25" s="68">
        <v>488659</v>
      </c>
      <c r="F25" s="169">
        <v>1196118</v>
      </c>
      <c r="G25" s="95">
        <v>421295</v>
      </c>
      <c r="H25" s="68">
        <v>133925</v>
      </c>
      <c r="I25" s="68">
        <v>253286</v>
      </c>
      <c r="J25" s="68">
        <v>569181</v>
      </c>
      <c r="K25" s="169">
        <v>1207334</v>
      </c>
      <c r="L25" s="95">
        <v>10881</v>
      </c>
      <c r="M25" s="68">
        <v>2042</v>
      </c>
      <c r="N25" s="68">
        <v>25613</v>
      </c>
      <c r="O25" s="68">
        <v>145476</v>
      </c>
      <c r="P25" s="170">
        <v>646188</v>
      </c>
    </row>
    <row r="26" spans="1:16" x14ac:dyDescent="0.35">
      <c r="A26" s="99">
        <v>2004</v>
      </c>
      <c r="B26" s="95">
        <v>279530</v>
      </c>
      <c r="C26" s="68">
        <v>62851</v>
      </c>
      <c r="D26" s="68">
        <v>236005</v>
      </c>
      <c r="E26" s="68">
        <v>388608</v>
      </c>
      <c r="F26" s="169">
        <v>1179084</v>
      </c>
      <c r="G26" s="95">
        <v>361676</v>
      </c>
      <c r="H26" s="68">
        <v>109659</v>
      </c>
      <c r="I26" s="68">
        <v>276230</v>
      </c>
      <c r="J26" s="68">
        <v>444985</v>
      </c>
      <c r="K26" s="169">
        <v>1241307</v>
      </c>
      <c r="L26" s="95">
        <v>6804</v>
      </c>
      <c r="M26" s="68">
        <v>3143</v>
      </c>
      <c r="N26" s="68">
        <v>14063</v>
      </c>
      <c r="O26" s="68">
        <v>37161</v>
      </c>
      <c r="P26" s="170">
        <v>204501</v>
      </c>
    </row>
    <row r="27" spans="1:16" x14ac:dyDescent="0.35">
      <c r="A27" s="99">
        <v>2007</v>
      </c>
      <c r="B27" s="95">
        <v>315965</v>
      </c>
      <c r="C27" s="68">
        <v>85717</v>
      </c>
      <c r="D27" s="68">
        <v>276183</v>
      </c>
      <c r="E27" s="68">
        <v>377784</v>
      </c>
      <c r="F27" s="169">
        <v>1205403</v>
      </c>
      <c r="G27" s="95">
        <v>400680</v>
      </c>
      <c r="H27" s="68">
        <v>204919</v>
      </c>
      <c r="I27" s="68">
        <v>310527</v>
      </c>
      <c r="J27" s="68">
        <v>399678</v>
      </c>
      <c r="K27" s="169">
        <v>1275594</v>
      </c>
      <c r="L27" s="95">
        <v>7584</v>
      </c>
      <c r="M27" s="68">
        <v>1717</v>
      </c>
      <c r="N27" s="68">
        <v>7584</v>
      </c>
      <c r="O27" s="68">
        <v>145103</v>
      </c>
      <c r="P27" s="170">
        <v>391736</v>
      </c>
    </row>
    <row r="28" spans="1:16" x14ac:dyDescent="0.35">
      <c r="A28" s="99">
        <v>2010</v>
      </c>
      <c r="B28" s="95">
        <v>290094</v>
      </c>
      <c r="C28" s="68">
        <v>65217</v>
      </c>
      <c r="D28" s="68">
        <v>222897</v>
      </c>
      <c r="E28" s="68">
        <v>367671</v>
      </c>
      <c r="F28" s="169">
        <v>1126069</v>
      </c>
      <c r="G28" s="95">
        <v>372452</v>
      </c>
      <c r="H28" s="68">
        <v>141523</v>
      </c>
      <c r="I28" s="68">
        <v>269743</v>
      </c>
      <c r="J28" s="68">
        <v>385195</v>
      </c>
      <c r="K28" s="169">
        <v>1195205</v>
      </c>
      <c r="L28" s="95">
        <v>7034</v>
      </c>
      <c r="M28" s="68">
        <v>2322</v>
      </c>
      <c r="N28" s="68">
        <v>10243</v>
      </c>
      <c r="O28" s="68">
        <v>89801</v>
      </c>
      <c r="P28" s="170">
        <v>353467</v>
      </c>
    </row>
    <row r="29" spans="1:16" x14ac:dyDescent="0.35">
      <c r="A29" s="99">
        <v>2013</v>
      </c>
      <c r="B29" s="95">
        <v>267931</v>
      </c>
      <c r="C29" s="68">
        <v>62560</v>
      </c>
      <c r="D29" s="68">
        <v>204290</v>
      </c>
      <c r="E29" s="68">
        <v>298225</v>
      </c>
      <c r="F29" s="169">
        <v>1275379</v>
      </c>
      <c r="G29" s="95">
        <v>329155</v>
      </c>
      <c r="H29" s="68">
        <v>145612</v>
      </c>
      <c r="I29" s="68">
        <v>241838</v>
      </c>
      <c r="J29" s="68">
        <v>308407</v>
      </c>
      <c r="K29" s="169">
        <v>1299308</v>
      </c>
      <c r="L29" s="95">
        <v>7828</v>
      </c>
      <c r="M29" s="68">
        <v>2598</v>
      </c>
      <c r="N29" s="68">
        <v>11965</v>
      </c>
      <c r="O29" s="68">
        <v>100554</v>
      </c>
      <c r="P29" s="170">
        <v>471585</v>
      </c>
    </row>
    <row r="30" spans="1:16" x14ac:dyDescent="0.35">
      <c r="A30" s="168">
        <v>2016</v>
      </c>
      <c r="B30" s="163">
        <v>294899</v>
      </c>
      <c r="C30" s="163">
        <v>67280</v>
      </c>
      <c r="D30" s="164">
        <v>203950</v>
      </c>
      <c r="E30" s="164">
        <v>417286</v>
      </c>
      <c r="F30" s="165">
        <v>1509646</v>
      </c>
      <c r="G30" s="163">
        <v>393692</v>
      </c>
      <c r="H30" s="163">
        <v>129134</v>
      </c>
      <c r="I30" s="164">
        <v>262708</v>
      </c>
      <c r="J30" s="164">
        <v>461651</v>
      </c>
      <c r="K30" s="165">
        <v>1596599</v>
      </c>
      <c r="L30" s="163">
        <v>8276</v>
      </c>
      <c r="M30" s="163">
        <v>1357</v>
      </c>
      <c r="N30" s="164">
        <v>18377</v>
      </c>
      <c r="O30" s="164">
        <v>85103</v>
      </c>
      <c r="P30" s="166">
        <v>412131</v>
      </c>
    </row>
    <row r="31" spans="1:16" x14ac:dyDescent="0.35">
      <c r="A31" s="168">
        <v>2019</v>
      </c>
      <c r="B31" s="163">
        <v>301741</v>
      </c>
      <c r="C31" s="163">
        <v>65611</v>
      </c>
      <c r="D31" s="164">
        <v>233348</v>
      </c>
      <c r="E31" s="164">
        <v>387140</v>
      </c>
      <c r="F31" s="165">
        <v>1308395</v>
      </c>
      <c r="G31" s="163">
        <v>397723</v>
      </c>
      <c r="H31" s="163">
        <v>151044</v>
      </c>
      <c r="I31" s="164">
        <v>279484</v>
      </c>
      <c r="J31" s="164">
        <v>439130</v>
      </c>
      <c r="K31" s="165">
        <v>1272228</v>
      </c>
      <c r="L31" s="163">
        <v>6723</v>
      </c>
      <c r="M31" s="163">
        <v>2434</v>
      </c>
      <c r="N31" s="164">
        <v>9969</v>
      </c>
      <c r="O31" s="164">
        <v>51874</v>
      </c>
      <c r="P31" s="166">
        <v>1577852</v>
      </c>
    </row>
    <row r="32" spans="1:16" ht="15" thickBot="1" x14ac:dyDescent="0.4">
      <c r="A32" s="91">
        <v>2022</v>
      </c>
      <c r="B32" s="98">
        <v>388900</v>
      </c>
      <c r="C32" s="98">
        <v>70665</v>
      </c>
      <c r="D32" s="94">
        <v>225300</v>
      </c>
      <c r="E32" s="94">
        <v>491900</v>
      </c>
      <c r="F32" s="97">
        <v>1982400</v>
      </c>
      <c r="G32" s="98">
        <v>499000</v>
      </c>
      <c r="H32" s="98">
        <v>150270</v>
      </c>
      <c r="I32" s="94">
        <v>312350</v>
      </c>
      <c r="J32" s="94">
        <v>546451</v>
      </c>
      <c r="K32" s="97">
        <v>2041680</v>
      </c>
      <c r="L32" s="98">
        <v>10100</v>
      </c>
      <c r="M32" s="98">
        <v>4701</v>
      </c>
      <c r="N32" s="94">
        <v>11360</v>
      </c>
      <c r="O32" s="94">
        <v>39400</v>
      </c>
      <c r="P32" s="96">
        <v>807500</v>
      </c>
    </row>
    <row r="33" spans="1:16" x14ac:dyDescent="0.35">
      <c r="A33" s="65"/>
      <c r="B33" s="1"/>
      <c r="C33" s="1"/>
      <c r="D33" s="1"/>
      <c r="E33" s="1"/>
      <c r="F33" s="1"/>
      <c r="G33" s="1"/>
      <c r="H33" s="1"/>
      <c r="I33" s="1"/>
      <c r="J33" s="1"/>
      <c r="K33" s="1"/>
      <c r="L33" s="1"/>
      <c r="M33" s="1"/>
      <c r="N33" s="1"/>
      <c r="O33" s="1"/>
      <c r="P33" s="1"/>
    </row>
    <row r="35" spans="1:16" x14ac:dyDescent="0.35">
      <c r="A35" s="699" t="s">
        <v>96</v>
      </c>
      <c r="B35" s="699"/>
      <c r="C35" s="699"/>
      <c r="D35" s="699"/>
      <c r="E35" s="699"/>
      <c r="F35" s="699"/>
      <c r="G35" s="699"/>
      <c r="H35" s="699"/>
      <c r="I35" s="699"/>
      <c r="J35" s="699"/>
      <c r="K35" s="699"/>
      <c r="L35" s="699"/>
      <c r="M35" s="699"/>
      <c r="N35" s="699"/>
      <c r="O35" s="699"/>
      <c r="P35" s="699"/>
    </row>
    <row r="36" spans="1:16" x14ac:dyDescent="0.35">
      <c r="A36" s="698" t="s">
        <v>97</v>
      </c>
      <c r="B36" s="698"/>
      <c r="C36" s="698"/>
      <c r="D36" s="698"/>
      <c r="E36" s="698"/>
      <c r="F36" s="698"/>
      <c r="G36" s="698"/>
      <c r="H36" s="698"/>
      <c r="I36" s="698"/>
      <c r="J36" s="698"/>
      <c r="K36" s="698"/>
      <c r="L36" s="698"/>
      <c r="M36" s="698"/>
      <c r="N36" s="698"/>
      <c r="O36" s="698"/>
      <c r="P36" s="698"/>
    </row>
  </sheetData>
  <mergeCells count="6">
    <mergeCell ref="A35:P35"/>
    <mergeCell ref="A36:P36"/>
    <mergeCell ref="B5:F5"/>
    <mergeCell ref="A5:A6"/>
    <mergeCell ref="G5:K5"/>
    <mergeCell ref="L5:P5"/>
  </mergeCells>
  <hyperlinks>
    <hyperlink ref="A2" location="'Appendix Table Menu'!A1" display="Return to Appendix Table Menu" xr:uid="{00000000-0004-0000-0400-000003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AB63"/>
  <sheetViews>
    <sheetView zoomScaleNormal="100" workbookViewId="0">
      <pane ySplit="10" topLeftCell="A11" activePane="bottomLeft" state="frozen"/>
      <selection pane="bottomLeft" activeCell="T14" sqref="T14"/>
    </sheetView>
  </sheetViews>
  <sheetFormatPr defaultColWidth="8.81640625" defaultRowHeight="14.5" x14ac:dyDescent="0.35"/>
  <cols>
    <col min="1" max="1" width="24.1796875" style="23" customWidth="1"/>
    <col min="2" max="2" width="15.1796875" style="23" customWidth="1"/>
    <col min="3" max="9" width="14.54296875" style="23" customWidth="1"/>
    <col min="10" max="10" width="18.453125" style="23" customWidth="1"/>
    <col min="11" max="11" width="15.1796875" style="23" customWidth="1"/>
    <col min="12" max="19" width="14.54296875" style="23" customWidth="1"/>
    <col min="20" max="20" width="15.1796875" style="23" customWidth="1"/>
    <col min="21" max="27" width="14.54296875" style="23" customWidth="1"/>
    <col min="28" max="28" width="13.26953125" style="23" customWidth="1"/>
    <col min="29" max="16384" width="8.81640625" style="23"/>
  </cols>
  <sheetData>
    <row r="1" spans="1:28" s="22" customFormat="1" ht="21" x14ac:dyDescent="0.5">
      <c r="A1" s="2" t="s">
        <v>6</v>
      </c>
    </row>
    <row r="2" spans="1:28" customFormat="1" ht="15" customHeight="1" x14ac:dyDescent="0.35">
      <c r="A2" s="112" t="s">
        <v>16</v>
      </c>
    </row>
    <row r="3" spans="1:28" x14ac:dyDescent="0.35">
      <c r="A3" s="728" t="s">
        <v>78</v>
      </c>
      <c r="B3" s="728"/>
      <c r="C3"/>
      <c r="D3"/>
      <c r="E3"/>
      <c r="F3"/>
      <c r="G3"/>
      <c r="H3"/>
      <c r="I3"/>
      <c r="J3"/>
      <c r="K3"/>
      <c r="L3"/>
      <c r="M3"/>
      <c r="N3"/>
      <c r="O3"/>
      <c r="P3"/>
      <c r="Q3"/>
      <c r="R3"/>
      <c r="S3"/>
      <c r="T3"/>
      <c r="U3"/>
      <c r="V3"/>
      <c r="W3"/>
      <c r="X3"/>
      <c r="Y3"/>
      <c r="Z3"/>
      <c r="AA3"/>
    </row>
    <row r="4" spans="1:28" x14ac:dyDescent="0.35">
      <c r="A4" s="728" t="s">
        <v>98</v>
      </c>
      <c r="B4" s="728"/>
      <c r="C4" s="1"/>
      <c r="D4"/>
      <c r="E4"/>
      <c r="F4"/>
      <c r="G4"/>
      <c r="H4"/>
      <c r="I4"/>
      <c r="J4"/>
      <c r="K4"/>
      <c r="L4"/>
      <c r="M4"/>
      <c r="N4"/>
      <c r="O4"/>
      <c r="P4"/>
      <c r="Q4"/>
      <c r="R4"/>
      <c r="S4"/>
      <c r="T4"/>
      <c r="U4"/>
      <c r="V4"/>
      <c r="W4"/>
      <c r="X4"/>
      <c r="Y4"/>
      <c r="Z4"/>
      <c r="AA4"/>
    </row>
    <row r="5" spans="1:28" x14ac:dyDescent="0.35">
      <c r="A5" s="728" t="s">
        <v>99</v>
      </c>
      <c r="B5" s="728"/>
      <c r="C5" s="1"/>
      <c r="D5" s="1"/>
      <c r="E5"/>
      <c r="F5"/>
      <c r="G5"/>
      <c r="H5" s="1"/>
      <c r="I5"/>
      <c r="J5"/>
      <c r="K5"/>
      <c r="L5"/>
      <c r="M5"/>
      <c r="N5"/>
      <c r="O5"/>
      <c r="P5"/>
      <c r="Q5"/>
      <c r="R5"/>
      <c r="S5"/>
      <c r="T5" s="1"/>
      <c r="U5"/>
      <c r="V5"/>
      <c r="W5"/>
      <c r="X5"/>
      <c r="Y5"/>
      <c r="Z5"/>
      <c r="AA5"/>
    </row>
    <row r="6" spans="1:28" x14ac:dyDescent="0.35">
      <c r="A6" s="24"/>
      <c r="B6" s="454"/>
      <c r="C6" s="1"/>
      <c r="D6" s="1"/>
      <c r="H6" s="1"/>
      <c r="T6" s="1"/>
    </row>
    <row r="7" spans="1:28" ht="15" thickBot="1" x14ac:dyDescent="0.4">
      <c r="A7" s="24" t="s">
        <v>100</v>
      </c>
      <c r="B7" s="454"/>
      <c r="C7" s="1"/>
      <c r="D7" s="1"/>
      <c r="H7" s="1"/>
    </row>
    <row r="8" spans="1:28" ht="15.75" customHeight="1" thickTop="1" x14ac:dyDescent="0.35">
      <c r="A8" s="711" t="s">
        <v>101</v>
      </c>
      <c r="B8" s="725" t="s">
        <v>95</v>
      </c>
      <c r="C8" s="725"/>
      <c r="D8" s="725"/>
      <c r="E8" s="725"/>
      <c r="F8" s="725"/>
      <c r="G8" s="725"/>
      <c r="H8" s="725"/>
      <c r="I8" s="725"/>
      <c r="J8" s="726"/>
      <c r="K8" s="725" t="s">
        <v>102</v>
      </c>
      <c r="L8" s="725"/>
      <c r="M8" s="725"/>
      <c r="N8" s="725"/>
      <c r="O8" s="725"/>
      <c r="P8" s="725"/>
      <c r="Q8" s="725"/>
      <c r="R8" s="725"/>
      <c r="S8" s="726"/>
      <c r="T8" s="725" t="s">
        <v>99</v>
      </c>
      <c r="U8" s="725"/>
      <c r="V8" s="725"/>
      <c r="W8" s="725"/>
      <c r="X8" s="725"/>
      <c r="Y8" s="725"/>
      <c r="Z8" s="725"/>
      <c r="AA8" s="725"/>
      <c r="AB8" s="726"/>
    </row>
    <row r="9" spans="1:28" ht="31.4" customHeight="1" x14ac:dyDescent="0.35">
      <c r="A9" s="712"/>
      <c r="B9" s="708" t="s">
        <v>103</v>
      </c>
      <c r="C9" s="717" t="s">
        <v>104</v>
      </c>
      <c r="D9" s="718"/>
      <c r="E9" s="718"/>
      <c r="F9" s="718"/>
      <c r="G9" s="718"/>
      <c r="H9" s="718"/>
      <c r="I9" s="719"/>
      <c r="J9" s="720" t="s">
        <v>446</v>
      </c>
      <c r="K9" s="708" t="s">
        <v>103</v>
      </c>
      <c r="L9" s="718" t="s">
        <v>104</v>
      </c>
      <c r="M9" s="718"/>
      <c r="N9" s="718"/>
      <c r="O9" s="718"/>
      <c r="P9" s="718"/>
      <c r="Q9" s="718"/>
      <c r="R9" s="719"/>
      <c r="S9" s="720" t="s">
        <v>446</v>
      </c>
      <c r="T9" s="708" t="s">
        <v>103</v>
      </c>
      <c r="U9" s="722" t="s">
        <v>104</v>
      </c>
      <c r="V9" s="723"/>
      <c r="W9" s="723"/>
      <c r="X9" s="723"/>
      <c r="Y9" s="723"/>
      <c r="Z9" s="723"/>
      <c r="AA9" s="724"/>
      <c r="AB9" s="720" t="s">
        <v>446</v>
      </c>
    </row>
    <row r="10" spans="1:28" ht="49.4" customHeight="1" x14ac:dyDescent="0.35">
      <c r="A10" s="713"/>
      <c r="B10" s="710"/>
      <c r="C10" s="638" t="s">
        <v>105</v>
      </c>
      <c r="D10" s="639" t="s">
        <v>106</v>
      </c>
      <c r="E10" s="639" t="s">
        <v>107</v>
      </c>
      <c r="F10" s="639" t="s">
        <v>108</v>
      </c>
      <c r="G10" s="639" t="s">
        <v>109</v>
      </c>
      <c r="H10" s="639" t="s">
        <v>110</v>
      </c>
      <c r="I10" s="640" t="s">
        <v>111</v>
      </c>
      <c r="J10" s="721"/>
      <c r="K10" s="709"/>
      <c r="L10" s="658" t="s">
        <v>105</v>
      </c>
      <c r="M10" s="639" t="s">
        <v>106</v>
      </c>
      <c r="N10" s="639" t="s">
        <v>107</v>
      </c>
      <c r="O10" s="639" t="s">
        <v>108</v>
      </c>
      <c r="P10" s="639" t="s">
        <v>109</v>
      </c>
      <c r="Q10" s="639" t="s">
        <v>110</v>
      </c>
      <c r="R10" s="640" t="s">
        <v>111</v>
      </c>
      <c r="S10" s="721"/>
      <c r="T10" s="710"/>
      <c r="U10" s="630" t="s">
        <v>105</v>
      </c>
      <c r="V10" s="626" t="s">
        <v>106</v>
      </c>
      <c r="W10" s="626" t="s">
        <v>107</v>
      </c>
      <c r="X10" s="626" t="s">
        <v>108</v>
      </c>
      <c r="Y10" s="626" t="s">
        <v>109</v>
      </c>
      <c r="Z10" s="626" t="s">
        <v>110</v>
      </c>
      <c r="AA10" s="657" t="s">
        <v>111</v>
      </c>
      <c r="AB10" s="727"/>
    </row>
    <row r="11" spans="1:28" s="635" customFormat="1" ht="15.5" x14ac:dyDescent="0.35">
      <c r="A11" s="714" t="s">
        <v>112</v>
      </c>
      <c r="B11" s="715"/>
      <c r="C11" s="715"/>
      <c r="D11" s="715"/>
      <c r="E11" s="715"/>
      <c r="F11" s="715"/>
      <c r="G11" s="715"/>
      <c r="H11" s="715"/>
      <c r="I11" s="715"/>
      <c r="J11" s="716"/>
      <c r="K11" s="642"/>
      <c r="L11" s="642"/>
      <c r="M11" s="642"/>
      <c r="N11" s="642"/>
      <c r="O11" s="642"/>
      <c r="P11" s="642"/>
      <c r="Q11" s="642"/>
      <c r="R11" s="641"/>
      <c r="S11" s="642"/>
      <c r="T11" s="633"/>
      <c r="U11" s="642"/>
      <c r="V11" s="642"/>
      <c r="W11" s="642"/>
      <c r="X11" s="642"/>
      <c r="Y11" s="642"/>
      <c r="Z11" s="642"/>
      <c r="AA11" s="634"/>
      <c r="AB11" s="643"/>
    </row>
    <row r="12" spans="1:28" x14ac:dyDescent="0.35">
      <c r="A12" s="644" t="s">
        <v>113</v>
      </c>
      <c r="B12" s="53">
        <v>369.5</v>
      </c>
      <c r="C12" s="26">
        <v>282.93</v>
      </c>
      <c r="D12" s="26">
        <v>511.86</v>
      </c>
      <c r="E12" s="26">
        <v>35.741999999999997</v>
      </c>
      <c r="F12" s="26">
        <v>189.88499999999999</v>
      </c>
      <c r="G12" s="26">
        <v>158.4</v>
      </c>
      <c r="H12" s="26">
        <v>72.430999999999997</v>
      </c>
      <c r="I12" s="27">
        <v>313.07199999999989</v>
      </c>
      <c r="J12" s="627">
        <v>1933.82</v>
      </c>
      <c r="K12" s="37">
        <v>392.43</v>
      </c>
      <c r="L12" s="26">
        <v>247.82</v>
      </c>
      <c r="M12" s="26">
        <v>463.99</v>
      </c>
      <c r="N12" s="26">
        <v>32.011000000000003</v>
      </c>
      <c r="O12" s="26">
        <v>354.88</v>
      </c>
      <c r="P12" s="26">
        <v>56.537999999999997</v>
      </c>
      <c r="Q12" s="26">
        <v>83.777000000000001</v>
      </c>
      <c r="R12" s="27">
        <v>326.88399999999979</v>
      </c>
      <c r="S12" s="25">
        <v>1958.33</v>
      </c>
      <c r="T12" s="53">
        <v>358.28</v>
      </c>
      <c r="U12" s="26">
        <v>189.45</v>
      </c>
      <c r="V12" s="26">
        <v>429.69</v>
      </c>
      <c r="W12" s="26">
        <v>20.058</v>
      </c>
      <c r="X12" s="26">
        <v>416.2</v>
      </c>
      <c r="Y12" s="26">
        <v>23.609000000000002</v>
      </c>
      <c r="Z12" s="26">
        <v>77.965999999999994</v>
      </c>
      <c r="AA12" s="27">
        <v>303.43700000000035</v>
      </c>
      <c r="AB12" s="627">
        <v>1818.69</v>
      </c>
    </row>
    <row r="13" spans="1:28" x14ac:dyDescent="0.35">
      <c r="A13" s="645" t="s">
        <v>114</v>
      </c>
      <c r="B13" s="54">
        <v>740.58</v>
      </c>
      <c r="C13" s="29">
        <v>199.47</v>
      </c>
      <c r="D13" s="29">
        <v>391.58</v>
      </c>
      <c r="E13" s="29">
        <v>30.358000000000001</v>
      </c>
      <c r="F13" s="29">
        <v>132.60900000000001</v>
      </c>
      <c r="G13" s="29">
        <v>133.15</v>
      </c>
      <c r="H13" s="29">
        <v>57.765999999999998</v>
      </c>
      <c r="I13" s="30">
        <v>235.4670000000001</v>
      </c>
      <c r="J13" s="628">
        <v>1920.98</v>
      </c>
      <c r="K13" s="38">
        <v>737.54</v>
      </c>
      <c r="L13" s="29">
        <v>165.63</v>
      </c>
      <c r="M13" s="29">
        <v>374.82</v>
      </c>
      <c r="N13" s="29">
        <v>18.376999999999999</v>
      </c>
      <c r="O13" s="29">
        <v>268.44</v>
      </c>
      <c r="P13" s="29">
        <v>41.643000000000001</v>
      </c>
      <c r="Q13" s="29">
        <v>68.546000000000006</v>
      </c>
      <c r="R13" s="30">
        <v>241.31399999999985</v>
      </c>
      <c r="S13" s="28">
        <v>1916.31</v>
      </c>
      <c r="T13" s="54">
        <v>681.26</v>
      </c>
      <c r="U13" s="29">
        <v>110.59</v>
      </c>
      <c r="V13" s="29">
        <v>334.46</v>
      </c>
      <c r="W13" s="29">
        <v>15.991</v>
      </c>
      <c r="X13" s="29">
        <v>324.45</v>
      </c>
      <c r="Y13" s="29">
        <v>9.5990000000000002</v>
      </c>
      <c r="Z13" s="29">
        <v>62.206000000000003</v>
      </c>
      <c r="AA13" s="30">
        <v>227.58400000000006</v>
      </c>
      <c r="AB13" s="628">
        <v>1766.14</v>
      </c>
    </row>
    <row r="14" spans="1:28" x14ac:dyDescent="0.35">
      <c r="A14" s="645" t="s">
        <v>115</v>
      </c>
      <c r="B14" s="54">
        <v>1034.43</v>
      </c>
      <c r="C14" s="29">
        <v>83.46</v>
      </c>
      <c r="D14" s="29">
        <v>293.49</v>
      </c>
      <c r="E14" s="29">
        <v>9.7620000000000005</v>
      </c>
      <c r="F14" s="29">
        <v>50.262</v>
      </c>
      <c r="G14" s="29">
        <v>62.82</v>
      </c>
      <c r="H14" s="29">
        <v>24.47</v>
      </c>
      <c r="I14" s="30">
        <v>145.17599999999993</v>
      </c>
      <c r="J14" s="628">
        <v>1703.87</v>
      </c>
      <c r="K14" s="38">
        <v>1077.97</v>
      </c>
      <c r="L14" s="29">
        <v>93.71</v>
      </c>
      <c r="M14" s="29">
        <v>258.08999999999997</v>
      </c>
      <c r="N14" s="29">
        <v>9.49</v>
      </c>
      <c r="O14" s="29">
        <v>220.45</v>
      </c>
      <c r="P14" s="29">
        <v>22.895</v>
      </c>
      <c r="Q14" s="29">
        <v>28.834</v>
      </c>
      <c r="R14" s="30">
        <v>118.71100000000024</v>
      </c>
      <c r="S14" s="28">
        <v>1830.15</v>
      </c>
      <c r="T14" s="54">
        <v>1117.19</v>
      </c>
      <c r="U14" s="29">
        <v>58.91</v>
      </c>
      <c r="V14" s="29">
        <v>199.7</v>
      </c>
      <c r="W14" s="29">
        <v>16.452000000000002</v>
      </c>
      <c r="X14" s="29">
        <v>243.54</v>
      </c>
      <c r="Y14" s="29">
        <v>5.1660000000000004</v>
      </c>
      <c r="Z14" s="29">
        <v>50.48</v>
      </c>
      <c r="AA14" s="30">
        <v>107.71199999999999</v>
      </c>
      <c r="AB14" s="628">
        <v>1799.15</v>
      </c>
    </row>
    <row r="15" spans="1:28" s="24" customFormat="1" ht="31.5" customHeight="1" thickBot="1" x14ac:dyDescent="0.4">
      <c r="A15" s="646" t="s">
        <v>116</v>
      </c>
      <c r="B15" s="55">
        <v>597.95000000000005</v>
      </c>
      <c r="C15" s="32">
        <v>224.25</v>
      </c>
      <c r="D15" s="32">
        <v>437.39</v>
      </c>
      <c r="E15" s="32">
        <v>30.039000000000001</v>
      </c>
      <c r="F15" s="32">
        <v>149.214</v>
      </c>
      <c r="G15" s="32">
        <v>135.5</v>
      </c>
      <c r="H15" s="32">
        <v>60.231999999999999</v>
      </c>
      <c r="I15" s="33">
        <v>261.08500000000004</v>
      </c>
      <c r="J15" s="629">
        <v>1895.66</v>
      </c>
      <c r="K15" s="39">
        <v>595.95000000000005</v>
      </c>
      <c r="L15" s="32">
        <v>200.54</v>
      </c>
      <c r="M15" s="32">
        <v>407.68</v>
      </c>
      <c r="N15" s="32">
        <v>24.562000000000001</v>
      </c>
      <c r="O15" s="32">
        <v>308.73</v>
      </c>
      <c r="P15" s="32">
        <v>47.228000000000002</v>
      </c>
      <c r="Q15" s="32">
        <v>71.596999999999994</v>
      </c>
      <c r="R15" s="33">
        <v>271.47299999999996</v>
      </c>
      <c r="S15" s="31">
        <v>1927.76</v>
      </c>
      <c r="T15" s="55">
        <v>551.52</v>
      </c>
      <c r="U15" s="32">
        <v>148.94999999999999</v>
      </c>
      <c r="V15" s="32">
        <v>371.95</v>
      </c>
      <c r="W15" s="32">
        <v>18.350999999999999</v>
      </c>
      <c r="X15" s="32">
        <v>366.54</v>
      </c>
      <c r="Y15" s="32">
        <v>16.992999999999999</v>
      </c>
      <c r="Z15" s="32">
        <v>69.700999999999993</v>
      </c>
      <c r="AA15" s="33">
        <v>255.92499999999995</v>
      </c>
      <c r="AB15" s="629">
        <v>1799.93</v>
      </c>
    </row>
    <row r="16" spans="1:28" s="24" customFormat="1" ht="8.15" customHeight="1" thickBot="1" x14ac:dyDescent="0.4">
      <c r="A16" s="647"/>
      <c r="B16" s="34"/>
      <c r="C16" s="34"/>
      <c r="D16" s="34"/>
      <c r="E16" s="34"/>
      <c r="F16" s="34"/>
      <c r="G16" s="34"/>
      <c r="H16" s="34"/>
      <c r="I16" s="34"/>
      <c r="J16" s="56"/>
      <c r="K16" s="631"/>
      <c r="L16" s="34"/>
      <c r="M16" s="34"/>
      <c r="N16" s="34"/>
      <c r="O16" s="34"/>
      <c r="P16" s="34"/>
      <c r="Q16" s="34"/>
      <c r="R16" s="636"/>
      <c r="S16" s="34"/>
      <c r="T16" s="57"/>
      <c r="U16" s="34"/>
      <c r="V16" s="34"/>
      <c r="W16" s="34"/>
      <c r="X16" s="34"/>
      <c r="Y16" s="34"/>
      <c r="Z16" s="34"/>
      <c r="AA16" s="35"/>
      <c r="AB16" s="632"/>
    </row>
    <row r="17" spans="1:28" ht="15.5" x14ac:dyDescent="0.35">
      <c r="A17" s="705" t="s">
        <v>117</v>
      </c>
      <c r="B17" s="706"/>
      <c r="C17" s="706"/>
      <c r="D17" s="706"/>
      <c r="E17" s="706"/>
      <c r="F17" s="706"/>
      <c r="G17" s="706"/>
      <c r="H17" s="706"/>
      <c r="I17" s="706"/>
      <c r="J17" s="707"/>
      <c r="K17" s="41"/>
      <c r="L17" s="42"/>
      <c r="M17" s="42"/>
      <c r="N17" s="42"/>
      <c r="O17" s="42"/>
      <c r="P17" s="42"/>
      <c r="Q17" s="42"/>
      <c r="R17" s="637"/>
      <c r="S17" s="41"/>
      <c r="T17" s="58"/>
      <c r="U17" s="42"/>
      <c r="V17" s="42"/>
      <c r="W17" s="42"/>
      <c r="X17" s="42"/>
      <c r="Y17" s="42"/>
      <c r="Z17" s="42"/>
      <c r="AA17" s="40"/>
      <c r="AB17" s="648"/>
    </row>
    <row r="18" spans="1:28" x14ac:dyDescent="0.35">
      <c r="A18" s="644" t="s">
        <v>113</v>
      </c>
      <c r="B18" s="53">
        <v>699.37</v>
      </c>
      <c r="C18" s="26">
        <v>502.41</v>
      </c>
      <c r="D18" s="26">
        <v>774.14</v>
      </c>
      <c r="E18" s="26">
        <v>70.093999999999994</v>
      </c>
      <c r="F18" s="26">
        <v>378.76600000000002</v>
      </c>
      <c r="G18" s="26">
        <v>493.25</v>
      </c>
      <c r="H18" s="26">
        <v>135.84800000000001</v>
      </c>
      <c r="I18" s="27">
        <v>612.52200000000039</v>
      </c>
      <c r="J18" s="627">
        <v>3666.4</v>
      </c>
      <c r="K18" s="37">
        <v>668.91</v>
      </c>
      <c r="L18" s="26">
        <v>445.87</v>
      </c>
      <c r="M18" s="26">
        <v>742.68</v>
      </c>
      <c r="N18" s="26">
        <v>62.948999999999998</v>
      </c>
      <c r="O18" s="26">
        <v>605.98</v>
      </c>
      <c r="P18" s="26">
        <v>165.35</v>
      </c>
      <c r="Q18" s="26">
        <v>165.035</v>
      </c>
      <c r="R18" s="27">
        <v>774.41600000000017</v>
      </c>
      <c r="S18" s="25">
        <v>3631.19</v>
      </c>
      <c r="T18" s="53">
        <v>668.64</v>
      </c>
      <c r="U18" s="26">
        <v>345.35</v>
      </c>
      <c r="V18" s="26">
        <v>763.79</v>
      </c>
      <c r="W18" s="26">
        <v>45.335999999999999</v>
      </c>
      <c r="X18" s="26">
        <v>735.22</v>
      </c>
      <c r="Y18" s="26">
        <v>81.075000000000003</v>
      </c>
      <c r="Z18" s="26">
        <v>170.321</v>
      </c>
      <c r="AA18" s="27">
        <v>763.95800000000008</v>
      </c>
      <c r="AB18" s="627">
        <v>3573.69</v>
      </c>
    </row>
    <row r="19" spans="1:28" x14ac:dyDescent="0.35">
      <c r="A19" s="645" t="s">
        <v>114</v>
      </c>
      <c r="B19" s="54">
        <v>1332</v>
      </c>
      <c r="C19" s="29">
        <v>385.93</v>
      </c>
      <c r="D19" s="29">
        <v>658.69</v>
      </c>
      <c r="E19" s="29">
        <v>63.384</v>
      </c>
      <c r="F19" s="29">
        <v>224.97399999999999</v>
      </c>
      <c r="G19" s="29">
        <v>361.21</v>
      </c>
      <c r="H19" s="29">
        <v>106.907</v>
      </c>
      <c r="I19" s="30">
        <v>435.15499999999975</v>
      </c>
      <c r="J19" s="628">
        <v>3568.25</v>
      </c>
      <c r="K19" s="38">
        <v>1340.71</v>
      </c>
      <c r="L19" s="29">
        <v>330.97</v>
      </c>
      <c r="M19" s="29">
        <v>631.69000000000005</v>
      </c>
      <c r="N19" s="29">
        <v>46.597999999999999</v>
      </c>
      <c r="O19" s="29">
        <v>461.92</v>
      </c>
      <c r="P19" s="29">
        <v>123.13800000000001</v>
      </c>
      <c r="Q19" s="29">
        <v>115.929</v>
      </c>
      <c r="R19" s="30">
        <v>506.14499999999998</v>
      </c>
      <c r="S19" s="28">
        <v>3557.1</v>
      </c>
      <c r="T19" s="54">
        <v>1256.27</v>
      </c>
      <c r="U19" s="29">
        <v>247.79</v>
      </c>
      <c r="V19" s="29">
        <v>590.01</v>
      </c>
      <c r="W19" s="29">
        <v>21.661999999999999</v>
      </c>
      <c r="X19" s="29">
        <v>526.83000000000004</v>
      </c>
      <c r="Y19" s="29">
        <v>40.088000000000001</v>
      </c>
      <c r="Z19" s="29">
        <v>131.786</v>
      </c>
      <c r="AA19" s="30">
        <v>591.85400000000027</v>
      </c>
      <c r="AB19" s="628">
        <v>3406.29</v>
      </c>
    </row>
    <row r="20" spans="1:28" x14ac:dyDescent="0.35">
      <c r="A20" s="645" t="s">
        <v>115</v>
      </c>
      <c r="B20" s="54">
        <v>2089.46</v>
      </c>
      <c r="C20" s="29">
        <v>304.63</v>
      </c>
      <c r="D20" s="29">
        <v>480.87</v>
      </c>
      <c r="E20" s="29">
        <v>47.588000000000001</v>
      </c>
      <c r="F20" s="29">
        <v>124.262</v>
      </c>
      <c r="G20" s="29">
        <v>206.93</v>
      </c>
      <c r="H20" s="29">
        <v>70.826999999999998</v>
      </c>
      <c r="I20" s="30">
        <v>275.95299999999997</v>
      </c>
      <c r="J20" s="628">
        <v>3600.52</v>
      </c>
      <c r="K20" s="38">
        <v>2074.65</v>
      </c>
      <c r="L20" s="29">
        <v>182.99</v>
      </c>
      <c r="M20" s="29">
        <v>457.78</v>
      </c>
      <c r="N20" s="29">
        <v>21.832000000000001</v>
      </c>
      <c r="O20" s="29">
        <v>353.88</v>
      </c>
      <c r="P20" s="29">
        <v>44.584000000000003</v>
      </c>
      <c r="Q20" s="29">
        <v>64.5</v>
      </c>
      <c r="R20" s="30">
        <v>275.50399999999945</v>
      </c>
      <c r="S20" s="28">
        <v>3475.72</v>
      </c>
      <c r="T20" s="54">
        <v>2266.13</v>
      </c>
      <c r="U20" s="29">
        <v>171.86</v>
      </c>
      <c r="V20" s="29">
        <v>370.64</v>
      </c>
      <c r="W20" s="29">
        <v>19.216999999999999</v>
      </c>
      <c r="X20" s="29">
        <v>400.55</v>
      </c>
      <c r="Y20" s="29">
        <v>21.972999999999999</v>
      </c>
      <c r="Z20" s="29">
        <v>54.945</v>
      </c>
      <c r="AA20" s="30">
        <v>388.82499999999982</v>
      </c>
      <c r="AB20" s="628">
        <v>3694.14</v>
      </c>
    </row>
    <row r="21" spans="1:28" s="24" customFormat="1" ht="31.5" customHeight="1" thickBot="1" x14ac:dyDescent="0.4">
      <c r="A21" s="646" t="s">
        <v>118</v>
      </c>
      <c r="B21" s="55">
        <v>966.39</v>
      </c>
      <c r="C21" s="32">
        <v>456.6</v>
      </c>
      <c r="D21" s="32">
        <v>723.13</v>
      </c>
      <c r="E21" s="32">
        <v>66.814999999999998</v>
      </c>
      <c r="F21" s="32">
        <v>318.65800000000002</v>
      </c>
      <c r="G21" s="32">
        <v>437.74</v>
      </c>
      <c r="H21" s="32">
        <v>123.551</v>
      </c>
      <c r="I21" s="33">
        <v>540.70600000000013</v>
      </c>
      <c r="J21" s="629">
        <v>3633.59</v>
      </c>
      <c r="K21" s="39">
        <v>921.04</v>
      </c>
      <c r="L21" s="32">
        <v>401.36</v>
      </c>
      <c r="M21" s="32">
        <v>697.78</v>
      </c>
      <c r="N21" s="32">
        <v>56.387999999999998</v>
      </c>
      <c r="O21" s="32">
        <v>554.95000000000005</v>
      </c>
      <c r="P21" s="32">
        <v>147.51300000000001</v>
      </c>
      <c r="Q21" s="32">
        <v>146.74199999999999</v>
      </c>
      <c r="R21" s="33">
        <v>677.57700000000023</v>
      </c>
      <c r="S21" s="31">
        <v>3603.35</v>
      </c>
      <c r="T21" s="55">
        <v>998.04</v>
      </c>
      <c r="U21" s="32">
        <v>301.39</v>
      </c>
      <c r="V21" s="32">
        <v>675.65</v>
      </c>
      <c r="W21" s="32">
        <v>36.536000000000001</v>
      </c>
      <c r="X21" s="32">
        <v>645.51</v>
      </c>
      <c r="Y21" s="32">
        <v>64.216999999999999</v>
      </c>
      <c r="Z21" s="32">
        <v>147.47900000000001</v>
      </c>
      <c r="AA21" s="33">
        <v>678.31799999999976</v>
      </c>
      <c r="AB21" s="629">
        <v>3547.14</v>
      </c>
    </row>
    <row r="22" spans="1:28" s="24" customFormat="1" ht="5.5" customHeight="1" thickBot="1" x14ac:dyDescent="0.4">
      <c r="A22" s="649"/>
      <c r="B22" s="34"/>
      <c r="C22" s="34"/>
      <c r="D22" s="34"/>
      <c r="E22" s="34"/>
      <c r="F22" s="34"/>
      <c r="G22" s="34"/>
      <c r="H22" s="34"/>
      <c r="I22" s="34"/>
      <c r="J22" s="632"/>
      <c r="K22" s="631"/>
      <c r="L22" s="34"/>
      <c r="M22" s="34"/>
      <c r="N22" s="34"/>
      <c r="O22" s="34"/>
      <c r="P22" s="34"/>
      <c r="Q22" s="34"/>
      <c r="R22" s="636"/>
      <c r="S22" s="34"/>
      <c r="T22" s="57"/>
      <c r="U22" s="34"/>
      <c r="V22" s="34"/>
      <c r="W22" s="34"/>
      <c r="X22" s="34"/>
      <c r="Y22" s="34"/>
      <c r="Z22" s="34"/>
      <c r="AA22" s="35"/>
      <c r="AB22" s="632"/>
    </row>
    <row r="23" spans="1:28" ht="15.5" x14ac:dyDescent="0.35">
      <c r="A23" s="705" t="s">
        <v>119</v>
      </c>
      <c r="B23" s="706"/>
      <c r="C23" s="706"/>
      <c r="D23" s="706"/>
      <c r="E23" s="706"/>
      <c r="F23" s="706"/>
      <c r="G23" s="706"/>
      <c r="H23" s="706"/>
      <c r="I23" s="706"/>
      <c r="J23" s="707"/>
      <c r="K23" s="41"/>
      <c r="L23" s="42"/>
      <c r="M23" s="42"/>
      <c r="N23" s="42"/>
      <c r="O23" s="42"/>
      <c r="P23" s="42"/>
      <c r="Q23" s="42"/>
      <c r="R23" s="637"/>
      <c r="S23" s="41"/>
      <c r="T23" s="58"/>
      <c r="U23" s="42"/>
      <c r="V23" s="42"/>
      <c r="W23" s="42"/>
      <c r="X23" s="42"/>
      <c r="Y23" s="42"/>
      <c r="Z23" s="42"/>
      <c r="AA23" s="40"/>
      <c r="AB23" s="648"/>
    </row>
    <row r="24" spans="1:28" x14ac:dyDescent="0.35">
      <c r="A24" s="644" t="s">
        <v>113</v>
      </c>
      <c r="B24" s="53">
        <v>1029.7</v>
      </c>
      <c r="C24" s="26">
        <v>726.05</v>
      </c>
      <c r="D24" s="26">
        <v>1046.1500000000001</v>
      </c>
      <c r="E24" s="26">
        <v>123.13200000000001</v>
      </c>
      <c r="F24" s="26">
        <v>572.35900000000004</v>
      </c>
      <c r="G24" s="26">
        <v>905.87</v>
      </c>
      <c r="H24" s="26">
        <v>234.892</v>
      </c>
      <c r="I24" s="27">
        <v>1095.1469999999999</v>
      </c>
      <c r="J24" s="627">
        <v>5733.3</v>
      </c>
      <c r="K24" s="37">
        <v>963.9</v>
      </c>
      <c r="L24" s="26">
        <v>663.22</v>
      </c>
      <c r="M24" s="26">
        <v>948.51</v>
      </c>
      <c r="N24" s="26">
        <v>99.23</v>
      </c>
      <c r="O24" s="26">
        <v>827.91</v>
      </c>
      <c r="P24" s="26">
        <v>386.334</v>
      </c>
      <c r="Q24" s="26">
        <v>271.87</v>
      </c>
      <c r="R24" s="27">
        <v>1424.1560000000009</v>
      </c>
      <c r="S24" s="25">
        <v>5585.13</v>
      </c>
      <c r="T24" s="53">
        <v>926.79</v>
      </c>
      <c r="U24" s="26">
        <v>597.05999999999995</v>
      </c>
      <c r="V24" s="26">
        <v>961.1</v>
      </c>
      <c r="W24" s="26">
        <v>85.849000000000004</v>
      </c>
      <c r="X24" s="26">
        <v>940.61</v>
      </c>
      <c r="Y24" s="26">
        <v>179.37200000000001</v>
      </c>
      <c r="Z24" s="26">
        <v>245.309</v>
      </c>
      <c r="AA24" s="27">
        <v>1650.0900000000006</v>
      </c>
      <c r="AB24" s="627">
        <v>5586.18</v>
      </c>
    </row>
    <row r="25" spans="1:28" x14ac:dyDescent="0.35">
      <c r="A25" s="645" t="s">
        <v>114</v>
      </c>
      <c r="B25" s="54">
        <v>2083.88</v>
      </c>
      <c r="C25" s="29">
        <v>591.63</v>
      </c>
      <c r="D25" s="29">
        <v>916.06</v>
      </c>
      <c r="E25" s="29">
        <v>88.358000000000004</v>
      </c>
      <c r="F25" s="29">
        <v>342.39299999999997</v>
      </c>
      <c r="G25" s="29">
        <v>762.45</v>
      </c>
      <c r="H25" s="29">
        <v>153.76</v>
      </c>
      <c r="I25" s="30">
        <v>702.9989999999998</v>
      </c>
      <c r="J25" s="628">
        <v>5641.53</v>
      </c>
      <c r="K25" s="38">
        <v>2089.4</v>
      </c>
      <c r="L25" s="29">
        <v>462.87</v>
      </c>
      <c r="M25" s="29">
        <v>827.71</v>
      </c>
      <c r="N25" s="29">
        <v>79.028000000000006</v>
      </c>
      <c r="O25" s="29">
        <v>676.08</v>
      </c>
      <c r="P25" s="29">
        <v>334.24400000000003</v>
      </c>
      <c r="Q25" s="29">
        <v>195.423</v>
      </c>
      <c r="R25" s="30">
        <v>944.2549999999992</v>
      </c>
      <c r="S25" s="28">
        <v>5609.01</v>
      </c>
      <c r="T25" s="54">
        <v>2086.5</v>
      </c>
      <c r="U25" s="29">
        <v>397.57</v>
      </c>
      <c r="V25" s="29">
        <v>751.83</v>
      </c>
      <c r="W25" s="29">
        <v>95.5</v>
      </c>
      <c r="X25" s="29">
        <v>748.46</v>
      </c>
      <c r="Y25" s="29">
        <v>129.851</v>
      </c>
      <c r="Z25" s="29">
        <v>127.803</v>
      </c>
      <c r="AA25" s="30">
        <v>1065.8159999999998</v>
      </c>
      <c r="AB25" s="628">
        <v>5403.33</v>
      </c>
    </row>
    <row r="26" spans="1:28" x14ac:dyDescent="0.35">
      <c r="A26" s="645" t="s">
        <v>115</v>
      </c>
      <c r="B26" s="54">
        <v>3313.68</v>
      </c>
      <c r="C26" s="29">
        <v>352.57</v>
      </c>
      <c r="D26" s="29">
        <v>654.67999999999995</v>
      </c>
      <c r="E26" s="29">
        <v>49.572000000000003</v>
      </c>
      <c r="F26" s="29">
        <v>194.143</v>
      </c>
      <c r="G26" s="29">
        <v>388.42</v>
      </c>
      <c r="H26" s="29">
        <v>116.27500000000001</v>
      </c>
      <c r="I26" s="30">
        <v>485.05000000000018</v>
      </c>
      <c r="J26" s="628">
        <v>5554.39</v>
      </c>
      <c r="K26" s="38">
        <v>3490.18</v>
      </c>
      <c r="L26" s="29">
        <v>280.64999999999998</v>
      </c>
      <c r="M26" s="29">
        <v>574.45000000000005</v>
      </c>
      <c r="N26" s="29">
        <v>35.576999999999998</v>
      </c>
      <c r="O26" s="29">
        <v>429.8</v>
      </c>
      <c r="P26" s="29">
        <v>108.251</v>
      </c>
      <c r="Q26" s="29">
        <v>112.55800000000001</v>
      </c>
      <c r="R26" s="30">
        <v>539.61399999999958</v>
      </c>
      <c r="S26" s="28">
        <v>5571.08</v>
      </c>
      <c r="T26" s="54">
        <v>3792.64</v>
      </c>
      <c r="U26" s="29">
        <v>114.89</v>
      </c>
      <c r="V26" s="29">
        <v>297.02999999999997</v>
      </c>
      <c r="W26" s="29">
        <v>29.707999999999998</v>
      </c>
      <c r="X26" s="29">
        <v>444.77</v>
      </c>
      <c r="Y26" s="29">
        <v>10.374000000000001</v>
      </c>
      <c r="Z26" s="29">
        <v>75.581999999999994</v>
      </c>
      <c r="AA26" s="30">
        <v>586.60600000000068</v>
      </c>
      <c r="AB26" s="628">
        <v>5351.6</v>
      </c>
    </row>
    <row r="27" spans="1:28" s="24" customFormat="1" ht="32.25" customHeight="1" thickBot="1" x14ac:dyDescent="0.4">
      <c r="A27" s="646" t="s">
        <v>120</v>
      </c>
      <c r="B27" s="55">
        <v>1361.78</v>
      </c>
      <c r="C27" s="32">
        <v>680.46</v>
      </c>
      <c r="D27" s="32">
        <v>1000.84</v>
      </c>
      <c r="E27" s="32">
        <v>112.248</v>
      </c>
      <c r="F27" s="32">
        <v>504.65199999999999</v>
      </c>
      <c r="G27" s="32">
        <v>852.54</v>
      </c>
      <c r="H27" s="32">
        <v>211.59</v>
      </c>
      <c r="I27" s="33">
        <v>981.06999999999971</v>
      </c>
      <c r="J27" s="629">
        <v>5705.18</v>
      </c>
      <c r="K27" s="39">
        <v>1361.96</v>
      </c>
      <c r="L27" s="32">
        <v>596.54</v>
      </c>
      <c r="M27" s="32">
        <v>899.37</v>
      </c>
      <c r="N27" s="32">
        <v>90.944999999999993</v>
      </c>
      <c r="O27" s="32">
        <v>770.64</v>
      </c>
      <c r="P27" s="32">
        <v>357.86900000000003</v>
      </c>
      <c r="Q27" s="32">
        <v>245.59899999999999</v>
      </c>
      <c r="R27" s="33">
        <v>1266.436999999999</v>
      </c>
      <c r="S27" s="31">
        <v>5589.36</v>
      </c>
      <c r="T27" s="55">
        <v>1947.69</v>
      </c>
      <c r="U27" s="32">
        <v>424.5</v>
      </c>
      <c r="V27" s="32">
        <v>735.41</v>
      </c>
      <c r="W27" s="32">
        <v>71.768000000000001</v>
      </c>
      <c r="X27" s="32">
        <v>765.53</v>
      </c>
      <c r="Y27" s="32">
        <v>122.619</v>
      </c>
      <c r="Z27" s="32">
        <v>175.92099999999999</v>
      </c>
      <c r="AA27" s="33">
        <v>1243.1019999999999</v>
      </c>
      <c r="AB27" s="629">
        <v>5486.54</v>
      </c>
    </row>
    <row r="28" spans="1:28" s="24" customFormat="1" ht="5.5" customHeight="1" thickBot="1" x14ac:dyDescent="0.4">
      <c r="A28" s="649"/>
      <c r="B28" s="34"/>
      <c r="C28" s="34"/>
      <c r="D28" s="34"/>
      <c r="E28" s="34"/>
      <c r="F28" s="34"/>
      <c r="G28" s="34"/>
      <c r="H28" s="34"/>
      <c r="I28" s="34"/>
      <c r="J28" s="632"/>
      <c r="K28" s="631"/>
      <c r="L28" s="34"/>
      <c r="M28" s="34"/>
      <c r="N28" s="34"/>
      <c r="O28" s="34"/>
      <c r="P28" s="34"/>
      <c r="Q28" s="34"/>
      <c r="R28" s="636"/>
      <c r="S28" s="34"/>
      <c r="T28" s="57"/>
      <c r="U28" s="34"/>
      <c r="V28" s="34"/>
      <c r="W28" s="34"/>
      <c r="X28" s="34"/>
      <c r="Y28" s="34"/>
      <c r="Z28" s="34"/>
      <c r="AA28" s="35"/>
      <c r="AB28" s="632"/>
    </row>
    <row r="29" spans="1:28" ht="15.5" x14ac:dyDescent="0.35">
      <c r="A29" s="705" t="s">
        <v>121</v>
      </c>
      <c r="B29" s="706"/>
      <c r="C29" s="706"/>
      <c r="D29" s="706"/>
      <c r="E29" s="706"/>
      <c r="F29" s="706"/>
      <c r="G29" s="706"/>
      <c r="H29" s="706"/>
      <c r="I29" s="706"/>
      <c r="J29" s="707"/>
      <c r="K29" s="41"/>
      <c r="L29" s="42"/>
      <c r="M29" s="42"/>
      <c r="N29" s="42"/>
      <c r="O29" s="42"/>
      <c r="P29" s="42"/>
      <c r="Q29" s="42"/>
      <c r="R29" s="637"/>
      <c r="S29" s="41"/>
      <c r="T29" s="58"/>
      <c r="U29" s="42"/>
      <c r="V29" s="42"/>
      <c r="W29" s="42"/>
      <c r="X29" s="42"/>
      <c r="Y29" s="42"/>
      <c r="Z29" s="42"/>
      <c r="AA29" s="40"/>
      <c r="AB29" s="648"/>
    </row>
    <row r="30" spans="1:28" x14ac:dyDescent="0.35">
      <c r="A30" s="644" t="s">
        <v>113</v>
      </c>
      <c r="B30" s="53">
        <v>1745.3</v>
      </c>
      <c r="C30" s="26">
        <v>2693.09</v>
      </c>
      <c r="D30" s="26">
        <v>1551</v>
      </c>
      <c r="E30" s="26">
        <v>235.89500000000001</v>
      </c>
      <c r="F30" s="26">
        <v>985.66800000000001</v>
      </c>
      <c r="G30" s="26">
        <v>1823.03</v>
      </c>
      <c r="H30" s="26">
        <v>593.99800000000005</v>
      </c>
      <c r="I30" s="27">
        <v>2926.1589999999997</v>
      </c>
      <c r="J30" s="627">
        <v>12554.14</v>
      </c>
      <c r="K30" s="37">
        <v>1513.98</v>
      </c>
      <c r="L30" s="26">
        <v>2560.94</v>
      </c>
      <c r="M30" s="26">
        <v>1412.65</v>
      </c>
      <c r="N30" s="26">
        <v>184.291</v>
      </c>
      <c r="O30" s="26">
        <v>1167.8599999999999</v>
      </c>
      <c r="P30" s="26">
        <v>861.87800000000004</v>
      </c>
      <c r="Q30" s="26">
        <v>716.548</v>
      </c>
      <c r="R30" s="27">
        <v>4216.3330000000005</v>
      </c>
      <c r="S30" s="25">
        <v>12634.48</v>
      </c>
      <c r="T30" s="53">
        <v>1184.93</v>
      </c>
      <c r="U30" s="26">
        <v>2845.81</v>
      </c>
      <c r="V30" s="26">
        <v>1191.52</v>
      </c>
      <c r="W30" s="26">
        <v>100.66200000000001</v>
      </c>
      <c r="X30" s="26">
        <v>1071.3699999999999</v>
      </c>
      <c r="Y30" s="26">
        <v>281.89100000000002</v>
      </c>
      <c r="Z30" s="26">
        <v>350.20100000000002</v>
      </c>
      <c r="AA30" s="27">
        <v>7514.4860000000008</v>
      </c>
      <c r="AB30" s="627">
        <v>14540.87</v>
      </c>
    </row>
    <row r="31" spans="1:28" x14ac:dyDescent="0.35">
      <c r="A31" s="645" t="s">
        <v>114</v>
      </c>
      <c r="B31" s="54">
        <v>4245.07</v>
      </c>
      <c r="C31" s="29">
        <v>1001.28</v>
      </c>
      <c r="D31" s="29">
        <v>1410.68</v>
      </c>
      <c r="E31" s="29">
        <v>193.80099999999999</v>
      </c>
      <c r="F31" s="29">
        <v>657.70899999999995</v>
      </c>
      <c r="G31" s="29">
        <v>1506.86</v>
      </c>
      <c r="H31" s="29">
        <v>339.04399999999998</v>
      </c>
      <c r="I31" s="30">
        <v>1898.4260000000013</v>
      </c>
      <c r="J31" s="628">
        <v>11252.87</v>
      </c>
      <c r="K31" s="38">
        <v>4068.94</v>
      </c>
      <c r="L31" s="29">
        <v>973.94</v>
      </c>
      <c r="M31" s="29">
        <v>1177.71</v>
      </c>
      <c r="N31" s="29">
        <v>133.34299999999999</v>
      </c>
      <c r="O31" s="29">
        <v>908.1</v>
      </c>
      <c r="P31" s="29">
        <v>666.15599999999995</v>
      </c>
      <c r="Q31" s="29">
        <v>396.93700000000001</v>
      </c>
      <c r="R31" s="30">
        <v>2171.2139999999999</v>
      </c>
      <c r="S31" s="28">
        <v>10496.34</v>
      </c>
      <c r="T31" s="54">
        <v>4223.8</v>
      </c>
      <c r="U31" s="29">
        <v>397.85</v>
      </c>
      <c r="V31" s="29">
        <v>1150.76</v>
      </c>
      <c r="W31" s="29">
        <v>87.542000000000002</v>
      </c>
      <c r="X31" s="29">
        <v>1080.81</v>
      </c>
      <c r="Y31" s="29">
        <v>525.774</v>
      </c>
      <c r="Z31" s="29">
        <v>411.774</v>
      </c>
      <c r="AA31" s="30">
        <v>3163.0400000000009</v>
      </c>
      <c r="AB31" s="628">
        <v>11041.35</v>
      </c>
    </row>
    <row r="32" spans="1:28" x14ac:dyDescent="0.35">
      <c r="A32" s="645" t="s">
        <v>115</v>
      </c>
      <c r="B32" s="54">
        <v>8801.32</v>
      </c>
      <c r="C32" s="29">
        <v>615.9</v>
      </c>
      <c r="D32" s="29">
        <v>1020.04</v>
      </c>
      <c r="E32" s="29">
        <v>71.968999999999994</v>
      </c>
      <c r="F32" s="29">
        <v>503.52199999999999</v>
      </c>
      <c r="G32" s="29">
        <v>998.15</v>
      </c>
      <c r="H32" s="29">
        <v>167.804</v>
      </c>
      <c r="I32" s="30">
        <v>879.59499999999935</v>
      </c>
      <c r="J32" s="628">
        <v>13058.3</v>
      </c>
      <c r="K32" s="38">
        <v>8575.4</v>
      </c>
      <c r="L32" s="29">
        <v>571.48</v>
      </c>
      <c r="M32" s="29">
        <v>991.79</v>
      </c>
      <c r="N32" s="29">
        <v>106.929</v>
      </c>
      <c r="O32" s="29">
        <v>732.1</v>
      </c>
      <c r="P32" s="29">
        <v>397.19299999999998</v>
      </c>
      <c r="Q32" s="29">
        <v>307.90100000000001</v>
      </c>
      <c r="R32" s="30">
        <v>1278.1570000000011</v>
      </c>
      <c r="S32" s="28">
        <v>12960.95</v>
      </c>
      <c r="T32" s="54">
        <v>7108.66</v>
      </c>
      <c r="U32" s="29">
        <v>332.22</v>
      </c>
      <c r="V32" s="29">
        <v>553.15</v>
      </c>
      <c r="W32" s="29">
        <v>73.756</v>
      </c>
      <c r="X32" s="29">
        <v>719.49</v>
      </c>
      <c r="Y32" s="29">
        <v>44.171999999999997</v>
      </c>
      <c r="Z32" s="29">
        <v>197.64400000000001</v>
      </c>
      <c r="AA32" s="30">
        <v>1264.137999999999</v>
      </c>
      <c r="AB32" s="628">
        <v>10293.23</v>
      </c>
    </row>
    <row r="33" spans="1:28" s="24" customFormat="1" ht="34.5" customHeight="1" thickBot="1" x14ac:dyDescent="0.4">
      <c r="A33" s="650" t="s">
        <v>122</v>
      </c>
      <c r="B33" s="651">
        <v>2232.2199999999998</v>
      </c>
      <c r="C33" s="652">
        <v>2430.86</v>
      </c>
      <c r="D33" s="652">
        <v>1520.3</v>
      </c>
      <c r="E33" s="652">
        <v>226.571</v>
      </c>
      <c r="F33" s="652">
        <v>932.85199999999998</v>
      </c>
      <c r="G33" s="652">
        <v>1763.13</v>
      </c>
      <c r="H33" s="652">
        <v>551.65800000000002</v>
      </c>
      <c r="I33" s="653">
        <v>2747.2989999999991</v>
      </c>
      <c r="J33" s="654">
        <v>12404.89</v>
      </c>
      <c r="K33" s="655">
        <v>2410.9299999999998</v>
      </c>
      <c r="L33" s="652">
        <v>2191.92</v>
      </c>
      <c r="M33" s="652">
        <v>1348.1</v>
      </c>
      <c r="N33" s="652">
        <v>171.38499999999999</v>
      </c>
      <c r="O33" s="652">
        <v>1098.81</v>
      </c>
      <c r="P33" s="652">
        <v>799.15200000000004</v>
      </c>
      <c r="Q33" s="652">
        <v>641.60299999999995</v>
      </c>
      <c r="R33" s="653">
        <v>3711.42</v>
      </c>
      <c r="S33" s="656">
        <v>12373.32</v>
      </c>
      <c r="T33" s="651">
        <v>2538.98</v>
      </c>
      <c r="U33" s="652">
        <v>2045.58</v>
      </c>
      <c r="V33" s="652">
        <v>1101.45</v>
      </c>
      <c r="W33" s="652">
        <v>94.644999999999996</v>
      </c>
      <c r="X33" s="652">
        <v>1027.94</v>
      </c>
      <c r="Y33" s="652">
        <v>298.81700000000001</v>
      </c>
      <c r="Z33" s="652">
        <v>342.56900000000002</v>
      </c>
      <c r="AA33" s="653">
        <v>5862.7289999999994</v>
      </c>
      <c r="AB33" s="654">
        <v>13312.71</v>
      </c>
    </row>
    <row r="34" spans="1:28" ht="15" thickTop="1" x14ac:dyDescent="0.35"/>
    <row r="35" spans="1:28" ht="18.649999999999999" customHeight="1" x14ac:dyDescent="0.35">
      <c r="A35" s="36" t="s">
        <v>123</v>
      </c>
      <c r="B35" s="36"/>
      <c r="C35" s="36"/>
      <c r="D35" s="36"/>
      <c r="E35" s="36"/>
      <c r="F35" s="36"/>
      <c r="G35" s="36"/>
      <c r="H35" s="36"/>
      <c r="I35" s="36"/>
      <c r="J35" s="36"/>
    </row>
    <row r="36" spans="1:28" x14ac:dyDescent="0.35">
      <c r="A36" s="36" t="s">
        <v>124</v>
      </c>
    </row>
    <row r="40" spans="1:28" ht="21" x14ac:dyDescent="0.5">
      <c r="A40" s="459"/>
    </row>
    <row r="41" spans="1:28" ht="18.5" x14ac:dyDescent="0.45">
      <c r="A41" s="71"/>
      <c r="B41" s="71"/>
      <c r="C41" s="71"/>
      <c r="D41" s="71"/>
      <c r="E41" s="71"/>
      <c r="F41" s="71"/>
      <c r="G41" s="71"/>
      <c r="H41" s="71"/>
      <c r="I41" s="71"/>
      <c r="J41" s="71"/>
    </row>
    <row r="42" spans="1:28" x14ac:dyDescent="0.35">
      <c r="A42" s="460"/>
      <c r="B42" s="454"/>
      <c r="C42" s="454"/>
      <c r="D42" s="454"/>
      <c r="E42" s="454"/>
      <c r="F42" s="454"/>
      <c r="G42" s="454"/>
      <c r="H42" s="454"/>
      <c r="I42" s="454"/>
      <c r="J42" s="454"/>
      <c r="K42" s="454"/>
      <c r="L42" s="454"/>
      <c r="M42" s="454"/>
      <c r="N42" s="454"/>
      <c r="O42" s="454"/>
      <c r="P42" s="454"/>
      <c r="Q42" s="454"/>
      <c r="R42" s="454"/>
      <c r="S42" s="454"/>
      <c r="T42" s="454"/>
      <c r="U42" s="454"/>
      <c r="V42" s="454"/>
      <c r="W42" s="454"/>
      <c r="X42" s="454"/>
      <c r="Y42" s="454"/>
      <c r="Z42" s="454"/>
      <c r="AA42" s="454"/>
    </row>
    <row r="43" spans="1:28" x14ac:dyDescent="0.35">
      <c r="A43" s="460"/>
      <c r="B43" s="454"/>
      <c r="C43" s="454"/>
      <c r="D43" s="454"/>
      <c r="E43" s="454"/>
      <c r="F43" s="454"/>
      <c r="G43" s="454"/>
      <c r="H43" s="454"/>
      <c r="I43" s="454"/>
      <c r="J43" s="454"/>
      <c r="K43" s="454"/>
      <c r="L43" s="454"/>
      <c r="M43" s="454"/>
      <c r="N43" s="454"/>
      <c r="O43" s="454"/>
      <c r="P43" s="454"/>
      <c r="Q43" s="454"/>
      <c r="R43" s="454"/>
      <c r="S43" s="454"/>
      <c r="T43" s="454"/>
      <c r="U43" s="454"/>
      <c r="V43" s="454"/>
      <c r="W43" s="454"/>
      <c r="X43" s="454"/>
      <c r="Y43" s="454"/>
      <c r="Z43" s="454"/>
      <c r="AA43" s="454"/>
    </row>
    <row r="44" spans="1:28" x14ac:dyDescent="0.35">
      <c r="A44" s="460"/>
      <c r="B44" s="454"/>
      <c r="C44" s="454"/>
      <c r="D44" s="454"/>
      <c r="E44" s="454"/>
      <c r="F44" s="454"/>
      <c r="G44" s="454"/>
      <c r="H44" s="454"/>
      <c r="I44" s="454"/>
      <c r="J44" s="454"/>
      <c r="K44" s="454"/>
      <c r="L44" s="454"/>
      <c r="M44" s="454"/>
      <c r="N44" s="454"/>
      <c r="O44" s="454"/>
      <c r="P44" s="454"/>
      <c r="Q44" s="454"/>
      <c r="R44" s="454"/>
      <c r="S44" s="454"/>
      <c r="T44" s="454"/>
      <c r="U44" s="454"/>
      <c r="V44" s="454"/>
      <c r="W44" s="454"/>
      <c r="X44" s="454"/>
      <c r="Y44" s="454"/>
      <c r="Z44" s="454"/>
      <c r="AA44" s="454"/>
    </row>
    <row r="45" spans="1:28" x14ac:dyDescent="0.35">
      <c r="A45" s="461"/>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row>
    <row r="46" spans="1:28" x14ac:dyDescent="0.35">
      <c r="A46" s="461"/>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row>
    <row r="47" spans="1:28" ht="18.5" x14ac:dyDescent="0.45">
      <c r="A47" s="71"/>
      <c r="B47" s="71"/>
      <c r="C47" s="71"/>
      <c r="D47" s="71"/>
      <c r="E47" s="71"/>
      <c r="F47" s="71"/>
      <c r="G47" s="71"/>
      <c r="H47" s="71"/>
      <c r="I47" s="71"/>
      <c r="J47" s="71"/>
      <c r="K47" s="454"/>
    </row>
    <row r="48" spans="1:28" x14ac:dyDescent="0.35">
      <c r="A48" s="460"/>
      <c r="B48" s="454"/>
      <c r="C48" s="454"/>
      <c r="D48" s="454"/>
      <c r="E48" s="454"/>
      <c r="F48" s="454"/>
      <c r="G48" s="454"/>
      <c r="H48" s="454"/>
      <c r="I48" s="454"/>
      <c r="J48" s="454"/>
      <c r="K48" s="454"/>
      <c r="L48" s="454"/>
      <c r="M48" s="454"/>
      <c r="N48" s="454"/>
      <c r="O48" s="454"/>
      <c r="P48" s="454"/>
      <c r="Q48" s="454"/>
      <c r="R48" s="454"/>
      <c r="S48" s="454"/>
      <c r="T48" s="454"/>
      <c r="U48" s="454"/>
      <c r="V48" s="454"/>
      <c r="W48" s="454"/>
      <c r="X48" s="454"/>
      <c r="Y48" s="454"/>
      <c r="Z48" s="454"/>
      <c r="AA48" s="454"/>
    </row>
    <row r="49" spans="1:27" x14ac:dyDescent="0.35">
      <c r="A49" s="460"/>
      <c r="B49" s="454"/>
      <c r="C49" s="454"/>
      <c r="D49" s="454"/>
      <c r="E49" s="454"/>
      <c r="F49" s="454"/>
      <c r="G49" s="454"/>
      <c r="H49" s="454"/>
      <c r="I49" s="454"/>
      <c r="J49" s="454"/>
      <c r="K49" s="454"/>
      <c r="L49" s="454"/>
      <c r="M49" s="454"/>
      <c r="N49" s="454"/>
      <c r="O49" s="454"/>
      <c r="P49" s="454"/>
      <c r="Q49" s="454"/>
      <c r="R49" s="454"/>
      <c r="S49" s="454"/>
      <c r="T49" s="454"/>
      <c r="U49" s="454"/>
      <c r="V49" s="454"/>
      <c r="W49" s="454"/>
      <c r="X49" s="454"/>
      <c r="Y49" s="454"/>
      <c r="Z49" s="454"/>
      <c r="AA49" s="454"/>
    </row>
    <row r="50" spans="1:27" x14ac:dyDescent="0.35">
      <c r="A50" s="460"/>
      <c r="B50" s="454"/>
      <c r="C50" s="454"/>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row>
    <row r="51" spans="1:27" x14ac:dyDescent="0.35">
      <c r="A51" s="462"/>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1:27" x14ac:dyDescent="0.35">
      <c r="A52" s="462"/>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27" ht="18.5" x14ac:dyDescent="0.45">
      <c r="A53" s="71"/>
      <c r="B53" s="71"/>
      <c r="C53" s="71"/>
      <c r="D53" s="71"/>
      <c r="E53" s="71"/>
      <c r="F53" s="71"/>
      <c r="G53" s="71"/>
      <c r="H53" s="71"/>
      <c r="I53" s="71"/>
      <c r="J53" s="71"/>
      <c r="K53" s="454"/>
    </row>
    <row r="54" spans="1:27" x14ac:dyDescent="0.35">
      <c r="A54" s="460"/>
      <c r="B54" s="454"/>
      <c r="C54" s="454"/>
      <c r="D54" s="454"/>
      <c r="E54" s="454"/>
      <c r="F54" s="454"/>
      <c r="G54" s="454"/>
      <c r="H54" s="454"/>
      <c r="I54" s="454"/>
      <c r="J54" s="454"/>
      <c r="K54" s="454"/>
      <c r="L54" s="454"/>
      <c r="M54" s="454"/>
      <c r="N54" s="454"/>
      <c r="O54" s="454"/>
      <c r="P54" s="454"/>
      <c r="Q54" s="454"/>
      <c r="R54" s="454"/>
      <c r="S54" s="454"/>
      <c r="T54" s="454"/>
      <c r="U54" s="454"/>
      <c r="V54" s="454"/>
      <c r="W54" s="454"/>
      <c r="X54" s="454"/>
      <c r="Y54" s="454"/>
      <c r="Z54" s="454"/>
      <c r="AA54" s="454"/>
    </row>
    <row r="55" spans="1:27" x14ac:dyDescent="0.35">
      <c r="A55" s="460"/>
      <c r="B55" s="454"/>
      <c r="C55" s="454"/>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row>
    <row r="56" spans="1:27" x14ac:dyDescent="0.35">
      <c r="A56" s="460"/>
      <c r="B56" s="454"/>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row>
    <row r="57" spans="1:27" x14ac:dyDescent="0.35">
      <c r="A57" s="462"/>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1:27" x14ac:dyDescent="0.35">
      <c r="A58" s="462"/>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spans="1:27" ht="18.5" x14ac:dyDescent="0.45">
      <c r="A59" s="71"/>
      <c r="B59" s="71"/>
      <c r="C59" s="71"/>
      <c r="D59" s="71"/>
      <c r="E59" s="71"/>
      <c r="F59" s="71"/>
      <c r="G59" s="71"/>
      <c r="H59" s="71"/>
      <c r="I59" s="71"/>
      <c r="J59" s="71"/>
      <c r="K59" s="454"/>
    </row>
    <row r="60" spans="1:27" x14ac:dyDescent="0.35">
      <c r="A60" s="460"/>
      <c r="B60" s="454"/>
      <c r="C60" s="454"/>
      <c r="D60" s="454"/>
      <c r="E60" s="454"/>
      <c r="F60" s="454"/>
      <c r="G60" s="454"/>
      <c r="H60" s="454"/>
      <c r="I60" s="454"/>
      <c r="J60" s="454"/>
      <c r="K60" s="454"/>
      <c r="L60" s="454"/>
      <c r="M60" s="454"/>
      <c r="N60" s="454"/>
      <c r="O60" s="454"/>
      <c r="P60" s="454"/>
      <c r="Q60" s="454"/>
      <c r="R60" s="454"/>
      <c r="S60" s="454"/>
      <c r="T60" s="454"/>
      <c r="U60" s="454"/>
      <c r="V60" s="454"/>
      <c r="W60" s="454"/>
      <c r="X60" s="454"/>
      <c r="Y60" s="454"/>
      <c r="Z60" s="454"/>
      <c r="AA60" s="454"/>
    </row>
    <row r="61" spans="1:27" x14ac:dyDescent="0.35">
      <c r="A61" s="460"/>
      <c r="B61" s="454"/>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454"/>
      <c r="AA61" s="454"/>
    </row>
    <row r="62" spans="1:27" x14ac:dyDescent="0.35">
      <c r="A62" s="460"/>
      <c r="B62" s="454"/>
      <c r="C62" s="454"/>
      <c r="D62" s="454"/>
      <c r="E62" s="454"/>
      <c r="F62" s="454"/>
      <c r="G62" s="454"/>
      <c r="H62" s="454"/>
      <c r="I62" s="454"/>
      <c r="J62" s="454"/>
      <c r="K62" s="454"/>
      <c r="L62" s="454"/>
      <c r="M62" s="454"/>
      <c r="N62" s="454"/>
      <c r="O62" s="454"/>
      <c r="P62" s="454"/>
      <c r="Q62" s="454"/>
      <c r="R62" s="454"/>
      <c r="S62" s="454"/>
      <c r="T62" s="454"/>
      <c r="U62" s="454"/>
      <c r="V62" s="454"/>
      <c r="W62" s="454"/>
      <c r="X62" s="454"/>
      <c r="Y62" s="454"/>
      <c r="Z62" s="454"/>
      <c r="AA62" s="454"/>
    </row>
    <row r="63" spans="1:27" x14ac:dyDescent="0.35">
      <c r="A63" s="462"/>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row>
  </sheetData>
  <mergeCells count="20">
    <mergeCell ref="U9:AA9"/>
    <mergeCell ref="T8:AB8"/>
    <mergeCell ref="AB9:AB10"/>
    <mergeCell ref="A3:B3"/>
    <mergeCell ref="A4:B4"/>
    <mergeCell ref="A5:B5"/>
    <mergeCell ref="B8:J8"/>
    <mergeCell ref="K8:S8"/>
    <mergeCell ref="A29:J29"/>
    <mergeCell ref="K9:K10"/>
    <mergeCell ref="T9:T10"/>
    <mergeCell ref="A8:A10"/>
    <mergeCell ref="B9:B10"/>
    <mergeCell ref="A11:J11"/>
    <mergeCell ref="A17:J17"/>
    <mergeCell ref="A23:J23"/>
    <mergeCell ref="C9:I9"/>
    <mergeCell ref="J9:J10"/>
    <mergeCell ref="L9:R9"/>
    <mergeCell ref="S9:S10"/>
  </mergeCells>
  <hyperlinks>
    <hyperlink ref="A3" location="'W5'!E8" display="Households Aged 50-64" xr:uid="{00000000-0004-0000-0500-000000000000}"/>
    <hyperlink ref="A4" location="'W5'!N8" display="Households Aged 65-79" xr:uid="{00000000-0004-0000-0500-000001000000}"/>
    <hyperlink ref="A5" location="'W5'!W8" display="Households Age 80 and Over" xr:uid="{00000000-0004-0000-0500-000002000000}"/>
    <hyperlink ref="A2" location="'Appendix Table Menu'!A1" display="Return to Appendix Table Menu" xr:uid="{00000000-0004-0000-0500-000003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AV74"/>
  <sheetViews>
    <sheetView zoomScaleNormal="100" workbookViewId="0">
      <pane xSplit="1" ySplit="10" topLeftCell="B11" activePane="bottomRight" state="frozen"/>
      <selection pane="topRight" activeCell="B1" sqref="B1"/>
      <selection pane="bottomLeft" activeCell="A11" sqref="A11"/>
      <selection pane="bottomRight" activeCell="D48" sqref="D48"/>
    </sheetView>
  </sheetViews>
  <sheetFormatPr defaultRowHeight="14.5" x14ac:dyDescent="0.35"/>
  <cols>
    <col min="1" max="1" width="31.54296875" customWidth="1"/>
    <col min="2" max="2" width="14.81640625" customWidth="1"/>
    <col min="3" max="3" width="15.81640625" customWidth="1"/>
    <col min="4" max="4" width="13.81640625" customWidth="1"/>
    <col min="5" max="5" width="11.81640625" customWidth="1"/>
    <col min="6" max="6" width="14.453125" customWidth="1"/>
    <col min="7" max="7" width="13.81640625" customWidth="1"/>
    <col min="8" max="8" width="14.81640625" customWidth="1"/>
    <col min="9" max="9" width="12.1796875" bestFit="1" customWidth="1"/>
    <col min="10" max="10" width="14.81640625" customWidth="1"/>
    <col min="11" max="11" width="14.54296875" customWidth="1"/>
    <col min="12" max="12" width="15.453125" customWidth="1"/>
    <col min="13" max="13" width="12.1796875" bestFit="1" customWidth="1"/>
    <col min="14" max="14" width="14.453125" customWidth="1"/>
    <col min="15" max="15" width="14.81640625" customWidth="1"/>
    <col min="16" max="16" width="13.81640625" customWidth="1"/>
    <col min="17" max="17" width="12.7265625" customWidth="1"/>
    <col min="18" max="18" width="14" customWidth="1"/>
    <col min="19" max="19" width="14.81640625" customWidth="1"/>
    <col min="20" max="20" width="14" customWidth="1"/>
    <col min="21" max="21" width="12.1796875" bestFit="1" customWidth="1"/>
    <col min="22" max="22" width="14.453125" customWidth="1"/>
    <col min="23" max="23" width="15.1796875" customWidth="1"/>
    <col min="24" max="24" width="15.453125" customWidth="1"/>
    <col min="25" max="25" width="12.1796875" bestFit="1" customWidth="1"/>
    <col min="26" max="26" width="13.453125" customWidth="1"/>
    <col min="27" max="27" width="15" customWidth="1"/>
    <col min="28" max="28" width="14.54296875" customWidth="1"/>
    <col min="29" max="29" width="11.81640625" customWidth="1"/>
    <col min="30" max="30" width="11.1796875" customWidth="1"/>
    <col min="31" max="31" width="13.453125" customWidth="1"/>
    <col min="32" max="32" width="12.81640625" customWidth="1"/>
    <col min="33" max="33" width="12.1796875" bestFit="1" customWidth="1"/>
    <col min="34" max="35" width="12.54296875" customWidth="1"/>
    <col min="36" max="36" width="12.1796875" customWidth="1"/>
    <col min="37" max="37" width="12.1796875" bestFit="1" customWidth="1"/>
  </cols>
  <sheetData>
    <row r="1" spans="1:45" s="10" customFormat="1" ht="21" x14ac:dyDescent="0.5">
      <c r="A1" s="2" t="s">
        <v>7</v>
      </c>
      <c r="C1" s="11"/>
      <c r="D1" s="11"/>
      <c r="J1" s="463"/>
      <c r="K1" s="463"/>
      <c r="O1" s="11"/>
      <c r="P1" s="11"/>
      <c r="AA1" s="11"/>
      <c r="AB1" s="11"/>
    </row>
    <row r="2" spans="1:45" ht="15" customHeight="1" x14ac:dyDescent="0.35">
      <c r="A2" s="112" t="s">
        <v>16</v>
      </c>
    </row>
    <row r="3" spans="1:45" ht="15" customHeight="1" x14ac:dyDescent="0.35">
      <c r="A3" s="92" t="s">
        <v>78</v>
      </c>
    </row>
    <row r="4" spans="1:45" ht="15" customHeight="1" x14ac:dyDescent="0.35">
      <c r="A4" s="92" t="s">
        <v>98</v>
      </c>
    </row>
    <row r="5" spans="1:45" ht="15" customHeight="1" x14ac:dyDescent="0.35">
      <c r="A5" s="92" t="s">
        <v>99</v>
      </c>
    </row>
    <row r="6" spans="1:45" x14ac:dyDescent="0.35">
      <c r="V6" s="1"/>
    </row>
    <row r="7" spans="1:45" ht="15" thickBot="1" x14ac:dyDescent="0.4">
      <c r="A7" s="65" t="s">
        <v>17</v>
      </c>
    </row>
    <row r="8" spans="1:45" x14ac:dyDescent="0.35">
      <c r="A8" s="43"/>
      <c r="B8" s="730" t="s">
        <v>78</v>
      </c>
      <c r="C8" s="731"/>
      <c r="D8" s="731"/>
      <c r="E8" s="731"/>
      <c r="F8" s="731"/>
      <c r="G8" s="731"/>
      <c r="H8" s="731"/>
      <c r="I8" s="731"/>
      <c r="J8" s="731"/>
      <c r="K8" s="731"/>
      <c r="L8" s="731"/>
      <c r="M8" s="732"/>
      <c r="N8" s="730" t="s">
        <v>98</v>
      </c>
      <c r="O8" s="731"/>
      <c r="P8" s="731"/>
      <c r="Q8" s="731"/>
      <c r="R8" s="731"/>
      <c r="S8" s="731"/>
      <c r="T8" s="731"/>
      <c r="U8" s="731"/>
      <c r="V8" s="731"/>
      <c r="W8" s="731"/>
      <c r="X8" s="731"/>
      <c r="Y8" s="731"/>
      <c r="Z8" s="729" t="s">
        <v>99</v>
      </c>
      <c r="AA8" s="696"/>
      <c r="AB8" s="696"/>
      <c r="AC8" s="696"/>
      <c r="AD8" s="696"/>
      <c r="AE8" s="696"/>
      <c r="AF8" s="696"/>
      <c r="AG8" s="696"/>
      <c r="AH8" s="696"/>
      <c r="AI8" s="696"/>
      <c r="AJ8" s="696"/>
      <c r="AK8" s="697"/>
    </row>
    <row r="9" spans="1:45" x14ac:dyDescent="0.35">
      <c r="A9" s="733" t="s">
        <v>125</v>
      </c>
      <c r="B9" s="735" t="s">
        <v>27</v>
      </c>
      <c r="C9" s="736"/>
      <c r="D9" s="736"/>
      <c r="E9" s="737"/>
      <c r="F9" s="738" t="s">
        <v>64</v>
      </c>
      <c r="G9" s="739"/>
      <c r="H9" s="739"/>
      <c r="I9" s="740"/>
      <c r="J9" s="738" t="s">
        <v>65</v>
      </c>
      <c r="K9" s="739"/>
      <c r="L9" s="739"/>
      <c r="M9" s="741"/>
      <c r="N9" s="748" t="s">
        <v>27</v>
      </c>
      <c r="O9" s="736"/>
      <c r="P9" s="736"/>
      <c r="Q9" s="737"/>
      <c r="R9" s="738" t="s">
        <v>126</v>
      </c>
      <c r="S9" s="739"/>
      <c r="T9" s="739"/>
      <c r="U9" s="740"/>
      <c r="V9" s="738" t="s">
        <v>65</v>
      </c>
      <c r="W9" s="739"/>
      <c r="X9" s="739"/>
      <c r="Y9" s="741"/>
      <c r="Z9" s="745" t="s">
        <v>27</v>
      </c>
      <c r="AA9" s="746"/>
      <c r="AB9" s="746"/>
      <c r="AC9" s="747"/>
      <c r="AD9" s="738" t="s">
        <v>64</v>
      </c>
      <c r="AE9" s="739"/>
      <c r="AF9" s="739"/>
      <c r="AG9" s="740"/>
      <c r="AH9" s="742" t="s">
        <v>65</v>
      </c>
      <c r="AI9" s="743"/>
      <c r="AJ9" s="743"/>
      <c r="AK9" s="744"/>
    </row>
    <row r="10" spans="1:45" ht="29.5" thickBot="1" x14ac:dyDescent="0.4">
      <c r="A10" s="734"/>
      <c r="B10" s="501" t="s">
        <v>127</v>
      </c>
      <c r="C10" s="502" t="s">
        <v>128</v>
      </c>
      <c r="D10" s="502" t="s">
        <v>129</v>
      </c>
      <c r="E10" s="503" t="s">
        <v>26</v>
      </c>
      <c r="F10" s="524" t="s">
        <v>127</v>
      </c>
      <c r="G10" s="525" t="s">
        <v>128</v>
      </c>
      <c r="H10" s="526" t="s">
        <v>129</v>
      </c>
      <c r="I10" s="4" t="s">
        <v>26</v>
      </c>
      <c r="J10" s="545" t="s">
        <v>127</v>
      </c>
      <c r="K10" s="502" t="s">
        <v>128</v>
      </c>
      <c r="L10" s="503" t="s">
        <v>129</v>
      </c>
      <c r="M10" s="5" t="s">
        <v>26</v>
      </c>
      <c r="N10" s="557" t="s">
        <v>127</v>
      </c>
      <c r="O10" s="525" t="s">
        <v>128</v>
      </c>
      <c r="P10" s="525" t="s">
        <v>129</v>
      </c>
      <c r="Q10" s="6" t="s">
        <v>26</v>
      </c>
      <c r="R10" s="524" t="s">
        <v>127</v>
      </c>
      <c r="S10" s="525" t="s">
        <v>128</v>
      </c>
      <c r="T10" s="526" t="s">
        <v>129</v>
      </c>
      <c r="U10" s="4" t="s">
        <v>26</v>
      </c>
      <c r="V10" s="545" t="s">
        <v>127</v>
      </c>
      <c r="W10" s="502" t="s">
        <v>128</v>
      </c>
      <c r="X10" s="502" t="s">
        <v>129</v>
      </c>
      <c r="Y10" s="143" t="s">
        <v>26</v>
      </c>
      <c r="Z10" s="501" t="s">
        <v>127</v>
      </c>
      <c r="AA10" s="502" t="s">
        <v>128</v>
      </c>
      <c r="AB10" s="502" t="s">
        <v>129</v>
      </c>
      <c r="AC10" s="6" t="s">
        <v>26</v>
      </c>
      <c r="AD10" s="545" t="s">
        <v>127</v>
      </c>
      <c r="AE10" s="502" t="s">
        <v>128</v>
      </c>
      <c r="AF10" s="502" t="s">
        <v>129</v>
      </c>
      <c r="AG10" s="6" t="s">
        <v>26</v>
      </c>
      <c r="AH10" s="545" t="s">
        <v>127</v>
      </c>
      <c r="AI10" s="502" t="s">
        <v>128</v>
      </c>
      <c r="AJ10" s="502" t="s">
        <v>129</v>
      </c>
      <c r="AK10" s="573" t="s">
        <v>26</v>
      </c>
    </row>
    <row r="11" spans="1:45" ht="15" thickBot="1" x14ac:dyDescent="0.4">
      <c r="A11" s="485" t="s">
        <v>27</v>
      </c>
      <c r="B11" s="504">
        <v>25905461</v>
      </c>
      <c r="C11" s="505">
        <v>4933528</v>
      </c>
      <c r="D11" s="505">
        <v>5093182</v>
      </c>
      <c r="E11" s="506">
        <v>35932171</v>
      </c>
      <c r="F11" s="527">
        <v>21067621</v>
      </c>
      <c r="G11" s="528">
        <v>2971234</v>
      </c>
      <c r="H11" s="529">
        <v>2647893</v>
      </c>
      <c r="I11" s="487">
        <v>26686748</v>
      </c>
      <c r="J11" s="546">
        <v>4837840</v>
      </c>
      <c r="K11" s="547">
        <v>1962294</v>
      </c>
      <c r="L11" s="548">
        <v>2445289</v>
      </c>
      <c r="M11" s="488">
        <v>9245423</v>
      </c>
      <c r="N11" s="558">
        <v>18270242</v>
      </c>
      <c r="O11" s="559">
        <v>4101634</v>
      </c>
      <c r="P11" s="559">
        <v>4242518</v>
      </c>
      <c r="Q11" s="489">
        <v>26614394</v>
      </c>
      <c r="R11" s="527">
        <v>15818515</v>
      </c>
      <c r="S11" s="528">
        <v>2760382</v>
      </c>
      <c r="T11" s="529">
        <v>2629851</v>
      </c>
      <c r="U11" s="487">
        <v>21208748</v>
      </c>
      <c r="V11" s="546">
        <v>2451727</v>
      </c>
      <c r="W11" s="547">
        <v>1341252</v>
      </c>
      <c r="X11" s="547">
        <v>1612667</v>
      </c>
      <c r="Y11" s="570">
        <v>5405646</v>
      </c>
      <c r="Z11" s="504">
        <v>4837651</v>
      </c>
      <c r="AA11" s="505">
        <v>1206347</v>
      </c>
      <c r="AB11" s="505">
        <v>1646557</v>
      </c>
      <c r="AC11" s="489">
        <v>7690555</v>
      </c>
      <c r="AD11" s="546">
        <v>4085750</v>
      </c>
      <c r="AE11" s="547">
        <v>787655</v>
      </c>
      <c r="AF11" s="547">
        <v>936452</v>
      </c>
      <c r="AG11" s="572">
        <v>5809857</v>
      </c>
      <c r="AH11" s="546">
        <v>751901</v>
      </c>
      <c r="AI11" s="547">
        <v>418692</v>
      </c>
      <c r="AJ11" s="547">
        <v>710105</v>
      </c>
      <c r="AK11" s="574">
        <v>1880698</v>
      </c>
      <c r="AL11" s="429"/>
      <c r="AM11" s="102"/>
      <c r="AN11" s="102"/>
      <c r="AO11" s="102"/>
      <c r="AP11" s="102"/>
      <c r="AQ11" s="102"/>
      <c r="AR11" s="102"/>
      <c r="AS11" s="102"/>
    </row>
    <row r="12" spans="1:45" x14ac:dyDescent="0.35">
      <c r="A12" s="496" t="s">
        <v>28</v>
      </c>
      <c r="B12" s="507"/>
      <c r="C12" s="508"/>
      <c r="D12" s="508"/>
      <c r="E12" s="509"/>
      <c r="F12" s="530"/>
      <c r="G12" s="531"/>
      <c r="H12" s="532"/>
      <c r="I12" s="281"/>
      <c r="J12" s="549"/>
      <c r="K12" s="550"/>
      <c r="L12" s="509"/>
      <c r="M12" s="497"/>
      <c r="N12" s="560"/>
      <c r="O12" s="561"/>
      <c r="P12" s="561"/>
      <c r="Q12" s="486"/>
      <c r="R12" s="530"/>
      <c r="S12" s="531"/>
      <c r="T12" s="532"/>
      <c r="U12" s="281"/>
      <c r="V12" s="549"/>
      <c r="W12" s="550"/>
      <c r="X12" s="550"/>
      <c r="Y12" s="497"/>
      <c r="Z12" s="507"/>
      <c r="AA12" s="508"/>
      <c r="AB12" s="508"/>
      <c r="AC12" s="486"/>
      <c r="AD12" s="549"/>
      <c r="AE12" s="550"/>
      <c r="AF12" s="550"/>
      <c r="AG12" s="486"/>
      <c r="AH12" s="549"/>
      <c r="AI12" s="550"/>
      <c r="AJ12" s="550"/>
      <c r="AK12" s="498"/>
      <c r="AL12" s="93"/>
    </row>
    <row r="13" spans="1:45" x14ac:dyDescent="0.35">
      <c r="A13" s="44" t="s">
        <v>29</v>
      </c>
      <c r="B13" s="510">
        <v>18097055</v>
      </c>
      <c r="C13" s="511">
        <v>2863104</v>
      </c>
      <c r="D13" s="511">
        <v>2751914</v>
      </c>
      <c r="E13" s="512">
        <v>23712073</v>
      </c>
      <c r="F13" s="533">
        <v>15518022</v>
      </c>
      <c r="G13" s="534">
        <v>1954231</v>
      </c>
      <c r="H13" s="535">
        <v>1684419</v>
      </c>
      <c r="I13" s="12">
        <v>19156672</v>
      </c>
      <c r="J13" s="551">
        <v>2579033</v>
      </c>
      <c r="K13" s="511">
        <v>908873</v>
      </c>
      <c r="L13" s="512">
        <v>1067495</v>
      </c>
      <c r="M13" s="492">
        <v>4555401</v>
      </c>
      <c r="N13" s="562">
        <v>14328804</v>
      </c>
      <c r="O13" s="534">
        <v>2869896</v>
      </c>
      <c r="P13" s="534">
        <v>2726680</v>
      </c>
      <c r="Q13" s="297">
        <v>19925380</v>
      </c>
      <c r="R13" s="533">
        <v>12824334</v>
      </c>
      <c r="S13" s="534">
        <v>2080403</v>
      </c>
      <c r="T13" s="535">
        <v>1856191</v>
      </c>
      <c r="U13" s="12">
        <v>16760928</v>
      </c>
      <c r="V13" s="551">
        <v>1504470</v>
      </c>
      <c r="W13" s="511">
        <v>789493</v>
      </c>
      <c r="X13" s="511">
        <v>870489</v>
      </c>
      <c r="Y13" s="492">
        <v>3164452</v>
      </c>
      <c r="Z13" s="510">
        <v>3968991</v>
      </c>
      <c r="AA13" s="511">
        <v>927620</v>
      </c>
      <c r="AB13" s="511">
        <v>1248515</v>
      </c>
      <c r="AC13" s="297">
        <v>6145126</v>
      </c>
      <c r="AD13" s="551">
        <v>3422712</v>
      </c>
      <c r="AE13" s="511">
        <v>631235</v>
      </c>
      <c r="AF13" s="511">
        <v>714383</v>
      </c>
      <c r="AG13" s="297">
        <v>4768330</v>
      </c>
      <c r="AH13" s="551">
        <v>546279</v>
      </c>
      <c r="AI13" s="511">
        <v>296385</v>
      </c>
      <c r="AJ13" s="511">
        <v>534132</v>
      </c>
      <c r="AK13" s="490">
        <v>1376796</v>
      </c>
    </row>
    <row r="14" spans="1:45" x14ac:dyDescent="0.35">
      <c r="A14" s="8" t="s">
        <v>30</v>
      </c>
      <c r="B14" s="513">
        <v>2594659</v>
      </c>
      <c r="C14" s="514">
        <v>786387</v>
      </c>
      <c r="D14" s="514">
        <v>982906</v>
      </c>
      <c r="E14" s="512">
        <v>4363952</v>
      </c>
      <c r="F14" s="536">
        <v>1669345</v>
      </c>
      <c r="G14" s="537">
        <v>337013</v>
      </c>
      <c r="H14" s="538">
        <v>327202</v>
      </c>
      <c r="I14" s="12">
        <v>2333560</v>
      </c>
      <c r="J14" s="552">
        <v>925314</v>
      </c>
      <c r="K14" s="514">
        <v>449374</v>
      </c>
      <c r="L14" s="522">
        <v>655704</v>
      </c>
      <c r="M14" s="427">
        <v>2030392</v>
      </c>
      <c r="N14" s="563">
        <v>1541675</v>
      </c>
      <c r="O14" s="537">
        <v>542302</v>
      </c>
      <c r="P14" s="537">
        <v>646212</v>
      </c>
      <c r="Q14" s="297">
        <v>2730189</v>
      </c>
      <c r="R14" s="536">
        <v>1102146</v>
      </c>
      <c r="S14" s="537">
        <v>281485</v>
      </c>
      <c r="T14" s="538">
        <v>297121</v>
      </c>
      <c r="U14" s="12">
        <v>1680752</v>
      </c>
      <c r="V14" s="552">
        <v>439529</v>
      </c>
      <c r="W14" s="514">
        <v>260817</v>
      </c>
      <c r="X14" s="514">
        <v>349091</v>
      </c>
      <c r="Y14" s="492">
        <v>1049437</v>
      </c>
      <c r="Z14" s="513">
        <v>338490</v>
      </c>
      <c r="AA14" s="514">
        <v>118327</v>
      </c>
      <c r="AB14" s="514">
        <v>156640</v>
      </c>
      <c r="AC14" s="297">
        <v>613457</v>
      </c>
      <c r="AD14" s="552">
        <v>264439</v>
      </c>
      <c r="AE14" s="514">
        <v>68709</v>
      </c>
      <c r="AF14" s="514">
        <v>91141</v>
      </c>
      <c r="AG14" s="297">
        <v>424289</v>
      </c>
      <c r="AH14" s="552">
        <v>74051</v>
      </c>
      <c r="AI14" s="514">
        <v>49618</v>
      </c>
      <c r="AJ14" s="514">
        <v>65499</v>
      </c>
      <c r="AK14" s="491">
        <v>189168</v>
      </c>
    </row>
    <row r="15" spans="1:45" x14ac:dyDescent="0.35">
      <c r="A15" s="8" t="s">
        <v>31</v>
      </c>
      <c r="B15" s="513">
        <v>3041485</v>
      </c>
      <c r="C15" s="514">
        <v>828060</v>
      </c>
      <c r="D15" s="514">
        <v>849582</v>
      </c>
      <c r="E15" s="512">
        <v>4719127</v>
      </c>
      <c r="F15" s="536">
        <v>2150612</v>
      </c>
      <c r="G15" s="537">
        <v>397560</v>
      </c>
      <c r="H15" s="538">
        <v>353225</v>
      </c>
      <c r="I15" s="12">
        <v>2901397</v>
      </c>
      <c r="J15" s="552">
        <v>890873</v>
      </c>
      <c r="K15" s="514">
        <v>430500</v>
      </c>
      <c r="L15" s="522">
        <v>496357</v>
      </c>
      <c r="M15" s="427">
        <v>1817730</v>
      </c>
      <c r="N15" s="563">
        <v>1253095</v>
      </c>
      <c r="O15" s="537">
        <v>410971</v>
      </c>
      <c r="P15" s="537">
        <v>512107</v>
      </c>
      <c r="Q15" s="297">
        <v>2176173</v>
      </c>
      <c r="R15" s="536">
        <v>954849</v>
      </c>
      <c r="S15" s="537">
        <v>215974</v>
      </c>
      <c r="T15" s="538">
        <v>260193</v>
      </c>
      <c r="U15" s="12">
        <v>1431016</v>
      </c>
      <c r="V15" s="552">
        <v>298246</v>
      </c>
      <c r="W15" s="514">
        <v>194997</v>
      </c>
      <c r="X15" s="514">
        <v>251914</v>
      </c>
      <c r="Y15" s="492">
        <v>745157</v>
      </c>
      <c r="Z15" s="513">
        <v>283413</v>
      </c>
      <c r="AA15" s="514">
        <v>92433</v>
      </c>
      <c r="AB15" s="514">
        <v>139125</v>
      </c>
      <c r="AC15" s="297">
        <v>514971</v>
      </c>
      <c r="AD15" s="552">
        <v>213030</v>
      </c>
      <c r="AE15" s="514">
        <v>51471</v>
      </c>
      <c r="AF15" s="514">
        <v>75889</v>
      </c>
      <c r="AG15" s="297">
        <v>340390</v>
      </c>
      <c r="AH15" s="552">
        <v>70383</v>
      </c>
      <c r="AI15" s="514">
        <v>40962</v>
      </c>
      <c r="AJ15" s="514">
        <v>63236</v>
      </c>
      <c r="AK15" s="491">
        <v>174581</v>
      </c>
    </row>
    <row r="16" spans="1:45" ht="15" thickBot="1" x14ac:dyDescent="0.4">
      <c r="A16" s="51" t="s">
        <v>32</v>
      </c>
      <c r="B16" s="515">
        <v>2172262</v>
      </c>
      <c r="C16" s="516">
        <v>455977</v>
      </c>
      <c r="D16" s="516">
        <v>508780</v>
      </c>
      <c r="E16" s="517">
        <v>3137019</v>
      </c>
      <c r="F16" s="539">
        <v>1729642</v>
      </c>
      <c r="G16" s="540">
        <v>282430</v>
      </c>
      <c r="H16" s="541">
        <v>283047</v>
      </c>
      <c r="I16" s="285">
        <v>2295119</v>
      </c>
      <c r="J16" s="553">
        <v>442620</v>
      </c>
      <c r="K16" s="516">
        <v>173547</v>
      </c>
      <c r="L16" s="523">
        <v>225733</v>
      </c>
      <c r="M16" s="286">
        <v>841900</v>
      </c>
      <c r="N16" s="564">
        <v>1146668</v>
      </c>
      <c r="O16" s="540">
        <v>278465</v>
      </c>
      <c r="P16" s="540">
        <v>357519</v>
      </c>
      <c r="Q16" s="284">
        <v>1782652</v>
      </c>
      <c r="R16" s="539">
        <v>937186</v>
      </c>
      <c r="S16" s="567">
        <v>182520</v>
      </c>
      <c r="T16" s="541">
        <v>216346</v>
      </c>
      <c r="U16" s="285">
        <v>1336052</v>
      </c>
      <c r="V16" s="553">
        <v>209482</v>
      </c>
      <c r="W16" s="516">
        <v>95945</v>
      </c>
      <c r="X16" s="516">
        <v>141173</v>
      </c>
      <c r="Y16" s="493">
        <v>446600</v>
      </c>
      <c r="Z16" s="515">
        <v>246757</v>
      </c>
      <c r="AA16" s="516">
        <v>67967</v>
      </c>
      <c r="AB16" s="516">
        <v>102277</v>
      </c>
      <c r="AC16" s="284">
        <v>417001</v>
      </c>
      <c r="AD16" s="553">
        <v>185569</v>
      </c>
      <c r="AE16" s="516">
        <v>36240</v>
      </c>
      <c r="AF16" s="516">
        <v>55039</v>
      </c>
      <c r="AG16" s="284">
        <v>276848</v>
      </c>
      <c r="AH16" s="553">
        <v>61188</v>
      </c>
      <c r="AI16" s="516">
        <v>31727</v>
      </c>
      <c r="AJ16" s="516">
        <v>47238</v>
      </c>
      <c r="AK16" s="575">
        <v>140153</v>
      </c>
    </row>
    <row r="17" spans="1:48" x14ac:dyDescent="0.35">
      <c r="A17" s="496" t="s">
        <v>33</v>
      </c>
      <c r="B17" s="507"/>
      <c r="C17" s="508"/>
      <c r="D17" s="508"/>
      <c r="E17" s="509"/>
      <c r="F17" s="530"/>
      <c r="G17" s="531"/>
      <c r="H17" s="532"/>
      <c r="I17" s="281"/>
      <c r="J17" s="549"/>
      <c r="K17" s="550"/>
      <c r="L17" s="509"/>
      <c r="M17" s="497"/>
      <c r="N17" s="560"/>
      <c r="O17" s="561"/>
      <c r="P17" s="561"/>
      <c r="Q17" s="486"/>
      <c r="R17" s="530"/>
      <c r="S17" s="531"/>
      <c r="T17" s="532"/>
      <c r="U17" s="281"/>
      <c r="V17" s="549"/>
      <c r="W17" s="550"/>
      <c r="X17" s="550"/>
      <c r="Y17" s="497"/>
      <c r="Z17" s="507"/>
      <c r="AA17" s="508"/>
      <c r="AB17" s="508"/>
      <c r="AC17" s="486"/>
      <c r="AD17" s="549"/>
      <c r="AE17" s="550"/>
      <c r="AF17" s="550"/>
      <c r="AG17" s="486"/>
      <c r="AH17" s="549"/>
      <c r="AI17" s="550"/>
      <c r="AJ17" s="550"/>
      <c r="AK17" s="498"/>
    </row>
    <row r="18" spans="1:48" x14ac:dyDescent="0.35">
      <c r="A18" s="44" t="s">
        <v>448</v>
      </c>
      <c r="B18" s="510">
        <v>12836329</v>
      </c>
      <c r="C18" s="511">
        <v>1456930</v>
      </c>
      <c r="D18" s="511">
        <v>975808</v>
      </c>
      <c r="E18" s="512">
        <v>15269067</v>
      </c>
      <c r="F18" s="533">
        <v>11577420</v>
      </c>
      <c r="G18" s="534">
        <v>1123590</v>
      </c>
      <c r="H18" s="535">
        <v>718856</v>
      </c>
      <c r="I18" s="12">
        <v>13419866</v>
      </c>
      <c r="J18" s="551">
        <v>1258909</v>
      </c>
      <c r="K18" s="511">
        <v>333340</v>
      </c>
      <c r="L18" s="512">
        <v>256952</v>
      </c>
      <c r="M18" s="492">
        <v>1849201</v>
      </c>
      <c r="N18" s="562">
        <v>10226348</v>
      </c>
      <c r="O18" s="534">
        <v>1436083</v>
      </c>
      <c r="P18" s="534">
        <v>1063552</v>
      </c>
      <c r="Q18" s="297">
        <v>12725983</v>
      </c>
      <c r="R18" s="533">
        <v>9593022</v>
      </c>
      <c r="S18" s="534">
        <v>1196821</v>
      </c>
      <c r="T18" s="535">
        <v>855177</v>
      </c>
      <c r="U18" s="12">
        <v>11645020</v>
      </c>
      <c r="V18" s="551">
        <v>633326</v>
      </c>
      <c r="W18" s="511">
        <v>239262</v>
      </c>
      <c r="X18" s="511">
        <v>208375</v>
      </c>
      <c r="Y18" s="492">
        <v>1080963</v>
      </c>
      <c r="Z18" s="510">
        <v>1768992</v>
      </c>
      <c r="AA18" s="511">
        <v>265137</v>
      </c>
      <c r="AB18" s="511">
        <v>243978</v>
      </c>
      <c r="AC18" s="297">
        <v>2278107</v>
      </c>
      <c r="AD18" s="551">
        <v>1615593</v>
      </c>
      <c r="AE18" s="511">
        <v>197789</v>
      </c>
      <c r="AF18" s="511">
        <v>174515</v>
      </c>
      <c r="AG18" s="297">
        <v>1987897</v>
      </c>
      <c r="AH18" s="551">
        <v>153399</v>
      </c>
      <c r="AI18" s="511">
        <v>67348</v>
      </c>
      <c r="AJ18" s="511">
        <v>69463</v>
      </c>
      <c r="AK18" s="490">
        <v>290210</v>
      </c>
      <c r="AL18" s="464"/>
      <c r="AV18" s="464"/>
    </row>
    <row r="19" spans="1:48" x14ac:dyDescent="0.35">
      <c r="A19" s="8" t="s">
        <v>449</v>
      </c>
      <c r="B19" s="513">
        <v>2915664</v>
      </c>
      <c r="C19" s="514">
        <v>442437</v>
      </c>
      <c r="D19" s="514">
        <v>288984</v>
      </c>
      <c r="E19" s="512">
        <v>3647085</v>
      </c>
      <c r="F19" s="536">
        <v>2592862</v>
      </c>
      <c r="G19" s="537">
        <v>323834</v>
      </c>
      <c r="H19" s="538">
        <v>192847</v>
      </c>
      <c r="I19" s="12">
        <v>3109543</v>
      </c>
      <c r="J19" s="552">
        <v>322802</v>
      </c>
      <c r="K19" s="514">
        <v>118603</v>
      </c>
      <c r="L19" s="522">
        <v>96137</v>
      </c>
      <c r="M19" s="492">
        <v>537542</v>
      </c>
      <c r="N19" s="563">
        <v>89158</v>
      </c>
      <c r="O19" s="537">
        <v>18925</v>
      </c>
      <c r="P19" s="537">
        <v>21945</v>
      </c>
      <c r="Q19" s="297">
        <v>130028</v>
      </c>
      <c r="R19" s="536">
        <v>78097</v>
      </c>
      <c r="S19" s="537">
        <v>15025</v>
      </c>
      <c r="T19" s="538">
        <v>15496</v>
      </c>
      <c r="U19" s="12">
        <v>108618</v>
      </c>
      <c r="V19" s="552">
        <v>11061</v>
      </c>
      <c r="W19" s="514">
        <v>3900</v>
      </c>
      <c r="X19" s="514">
        <v>6449</v>
      </c>
      <c r="Y19" s="492">
        <v>21410</v>
      </c>
      <c r="Z19" s="513">
        <v>356</v>
      </c>
      <c r="AA19" s="514">
        <v>151</v>
      </c>
      <c r="AB19" s="514">
        <v>33</v>
      </c>
      <c r="AC19" s="297">
        <v>540</v>
      </c>
      <c r="AD19" s="569">
        <v>356</v>
      </c>
      <c r="AE19" s="556">
        <v>122</v>
      </c>
      <c r="AF19" s="514">
        <v>0</v>
      </c>
      <c r="AG19" s="297">
        <v>478</v>
      </c>
      <c r="AH19" s="552">
        <v>0</v>
      </c>
      <c r="AI19" s="514">
        <v>29</v>
      </c>
      <c r="AJ19" s="514">
        <v>33</v>
      </c>
      <c r="AK19" s="490">
        <v>62</v>
      </c>
    </row>
    <row r="20" spans="1:48" x14ac:dyDescent="0.35">
      <c r="A20" s="8" t="s">
        <v>37</v>
      </c>
      <c r="B20" s="513">
        <v>709747</v>
      </c>
      <c r="C20" s="514">
        <v>254494</v>
      </c>
      <c r="D20" s="514">
        <v>316504</v>
      </c>
      <c r="E20" s="512">
        <v>1280745</v>
      </c>
      <c r="F20" s="536">
        <v>500660</v>
      </c>
      <c r="G20" s="537">
        <v>132381</v>
      </c>
      <c r="H20" s="538">
        <v>136919</v>
      </c>
      <c r="I20" s="12">
        <v>769960</v>
      </c>
      <c r="J20" s="552">
        <v>209087</v>
      </c>
      <c r="K20" s="514">
        <v>122113</v>
      </c>
      <c r="L20" s="522">
        <v>179585</v>
      </c>
      <c r="M20" s="492">
        <v>510785</v>
      </c>
      <c r="N20" s="563">
        <v>19536</v>
      </c>
      <c r="O20" s="537">
        <v>9407</v>
      </c>
      <c r="P20" s="537">
        <v>8208</v>
      </c>
      <c r="Q20" s="297">
        <v>37151</v>
      </c>
      <c r="R20" s="536">
        <v>13972</v>
      </c>
      <c r="S20" s="537">
        <v>4824</v>
      </c>
      <c r="T20" s="538">
        <v>4312</v>
      </c>
      <c r="U20" s="12">
        <v>23108</v>
      </c>
      <c r="V20" s="552">
        <v>5564</v>
      </c>
      <c r="W20" s="514">
        <v>4583</v>
      </c>
      <c r="X20" s="514">
        <v>3896</v>
      </c>
      <c r="Y20" s="492">
        <v>14043</v>
      </c>
      <c r="Z20" s="513">
        <v>503</v>
      </c>
      <c r="AA20" s="514">
        <v>276</v>
      </c>
      <c r="AB20" s="514">
        <v>0</v>
      </c>
      <c r="AC20" s="297">
        <v>779</v>
      </c>
      <c r="AD20" s="569">
        <v>185</v>
      </c>
      <c r="AE20" s="556">
        <v>276</v>
      </c>
      <c r="AF20" s="514">
        <v>0</v>
      </c>
      <c r="AG20" s="297">
        <v>461</v>
      </c>
      <c r="AH20" s="552">
        <v>318</v>
      </c>
      <c r="AI20" s="514">
        <v>0</v>
      </c>
      <c r="AJ20" s="514">
        <v>0</v>
      </c>
      <c r="AK20" s="490">
        <v>318</v>
      </c>
    </row>
    <row r="21" spans="1:48" x14ac:dyDescent="0.35">
      <c r="A21" s="8" t="s">
        <v>130</v>
      </c>
      <c r="B21" s="510">
        <v>2982830</v>
      </c>
      <c r="C21" s="514">
        <v>718222</v>
      </c>
      <c r="D21" s="514">
        <v>671280</v>
      </c>
      <c r="E21" s="512">
        <v>4372332</v>
      </c>
      <c r="F21" s="536">
        <v>2103361</v>
      </c>
      <c r="G21" s="537">
        <v>364785</v>
      </c>
      <c r="H21" s="538">
        <v>303510</v>
      </c>
      <c r="I21" s="12">
        <v>2771656</v>
      </c>
      <c r="J21" s="552">
        <v>879469</v>
      </c>
      <c r="K21" s="514">
        <v>353437</v>
      </c>
      <c r="L21" s="522">
        <v>367770</v>
      </c>
      <c r="M21" s="492">
        <v>1600676</v>
      </c>
      <c r="N21" s="563">
        <v>1883109</v>
      </c>
      <c r="O21" s="537">
        <v>415728</v>
      </c>
      <c r="P21" s="537">
        <v>373904</v>
      </c>
      <c r="Q21" s="297">
        <v>2672741</v>
      </c>
      <c r="R21" s="536">
        <v>1524190</v>
      </c>
      <c r="S21" s="537">
        <v>259928</v>
      </c>
      <c r="T21" s="538">
        <v>222059</v>
      </c>
      <c r="U21" s="12">
        <v>2006177</v>
      </c>
      <c r="V21" s="552">
        <v>358919</v>
      </c>
      <c r="W21" s="514">
        <v>155800</v>
      </c>
      <c r="X21" s="514">
        <v>151845</v>
      </c>
      <c r="Y21" s="492">
        <v>666564</v>
      </c>
      <c r="Z21" s="513">
        <v>741496</v>
      </c>
      <c r="AA21" s="514">
        <v>122271</v>
      </c>
      <c r="AB21" s="514">
        <v>116556</v>
      </c>
      <c r="AC21" s="297">
        <v>980323</v>
      </c>
      <c r="AD21" s="552">
        <v>663333</v>
      </c>
      <c r="AE21" s="514">
        <v>89212</v>
      </c>
      <c r="AF21" s="514">
        <v>85796</v>
      </c>
      <c r="AG21" s="297">
        <v>838341</v>
      </c>
      <c r="AH21" s="552">
        <v>78163</v>
      </c>
      <c r="AI21" s="514">
        <v>33059</v>
      </c>
      <c r="AJ21" s="514">
        <v>30760</v>
      </c>
      <c r="AK21" s="490">
        <v>141982</v>
      </c>
    </row>
    <row r="22" spans="1:48" x14ac:dyDescent="0.35">
      <c r="A22" s="8" t="s">
        <v>39</v>
      </c>
      <c r="B22" s="513">
        <v>5189591</v>
      </c>
      <c r="C22" s="514">
        <v>1823186</v>
      </c>
      <c r="D22" s="514">
        <v>2622961</v>
      </c>
      <c r="E22" s="512">
        <v>9635738</v>
      </c>
      <c r="F22" s="536">
        <v>3387430</v>
      </c>
      <c r="G22" s="537">
        <v>915499</v>
      </c>
      <c r="H22" s="538">
        <v>1194241</v>
      </c>
      <c r="I22" s="12">
        <v>5497170</v>
      </c>
      <c r="J22" s="552">
        <v>1802161</v>
      </c>
      <c r="K22" s="514">
        <v>907687</v>
      </c>
      <c r="L22" s="522">
        <v>1428720</v>
      </c>
      <c r="M22" s="492">
        <v>4138568</v>
      </c>
      <c r="N22" s="563">
        <v>5353094</v>
      </c>
      <c r="O22" s="537">
        <v>2080593</v>
      </c>
      <c r="P22" s="537">
        <v>2654132</v>
      </c>
      <c r="Q22" s="297">
        <v>10087819</v>
      </c>
      <c r="R22" s="536">
        <v>4036366</v>
      </c>
      <c r="S22" s="537">
        <v>1193844</v>
      </c>
      <c r="T22" s="538">
        <v>1456979</v>
      </c>
      <c r="U22" s="12">
        <v>6687189</v>
      </c>
      <c r="V22" s="552">
        <v>1316728</v>
      </c>
      <c r="W22" s="514">
        <v>886749</v>
      </c>
      <c r="X22" s="514">
        <v>1197153</v>
      </c>
      <c r="Y22" s="492">
        <v>3400630</v>
      </c>
      <c r="Z22" s="513">
        <v>2210558</v>
      </c>
      <c r="AA22" s="514">
        <v>797698</v>
      </c>
      <c r="AB22" s="514">
        <v>1266189</v>
      </c>
      <c r="AC22" s="297">
        <v>4274445</v>
      </c>
      <c r="AD22" s="552">
        <v>1707439</v>
      </c>
      <c r="AE22" s="514">
        <v>485167</v>
      </c>
      <c r="AF22" s="514">
        <v>663739</v>
      </c>
      <c r="AG22" s="297">
        <v>2856345</v>
      </c>
      <c r="AH22" s="552">
        <v>503119</v>
      </c>
      <c r="AI22" s="514">
        <v>312531</v>
      </c>
      <c r="AJ22" s="514">
        <v>602450</v>
      </c>
      <c r="AK22" s="490">
        <v>1418100</v>
      </c>
    </row>
    <row r="23" spans="1:48" ht="15" thickBot="1" x14ac:dyDescent="0.4">
      <c r="A23" s="371" t="s">
        <v>131</v>
      </c>
      <c r="B23" s="518">
        <v>1271300</v>
      </c>
      <c r="C23" s="519">
        <v>238259</v>
      </c>
      <c r="D23" s="519">
        <v>217645</v>
      </c>
      <c r="E23" s="520">
        <v>1727204</v>
      </c>
      <c r="F23" s="542">
        <v>905888</v>
      </c>
      <c r="G23" s="543">
        <v>111145</v>
      </c>
      <c r="H23" s="544">
        <v>101520</v>
      </c>
      <c r="I23" s="111">
        <v>1118553</v>
      </c>
      <c r="J23" s="554">
        <v>365412</v>
      </c>
      <c r="K23" s="519">
        <v>127114</v>
      </c>
      <c r="L23" s="555">
        <v>116125</v>
      </c>
      <c r="M23" s="425">
        <v>608651</v>
      </c>
      <c r="N23" s="565">
        <v>698997</v>
      </c>
      <c r="O23" s="543">
        <v>140898</v>
      </c>
      <c r="P23" s="543">
        <v>120777</v>
      </c>
      <c r="Q23" s="291">
        <v>960672</v>
      </c>
      <c r="R23" s="542">
        <v>572868</v>
      </c>
      <c r="S23" s="543">
        <v>89940</v>
      </c>
      <c r="T23" s="544">
        <v>75828</v>
      </c>
      <c r="U23" s="111">
        <v>738636</v>
      </c>
      <c r="V23" s="554">
        <v>126129</v>
      </c>
      <c r="W23" s="519">
        <v>50958</v>
      </c>
      <c r="X23" s="519">
        <v>44949</v>
      </c>
      <c r="Y23" s="425">
        <v>222036</v>
      </c>
      <c r="Z23" s="518">
        <v>115746</v>
      </c>
      <c r="AA23" s="519">
        <v>20814</v>
      </c>
      <c r="AB23" s="519">
        <v>19801</v>
      </c>
      <c r="AC23" s="291">
        <v>156361</v>
      </c>
      <c r="AD23" s="554">
        <v>98844</v>
      </c>
      <c r="AE23" s="519">
        <v>15089</v>
      </c>
      <c r="AF23" s="519">
        <v>12402</v>
      </c>
      <c r="AG23" s="291">
        <v>126335</v>
      </c>
      <c r="AH23" s="554">
        <v>16902</v>
      </c>
      <c r="AI23" s="519">
        <v>5725</v>
      </c>
      <c r="AJ23" s="519">
        <v>7399</v>
      </c>
      <c r="AK23" s="426">
        <v>30026</v>
      </c>
    </row>
    <row r="24" spans="1:48" x14ac:dyDescent="0.35">
      <c r="A24" s="496" t="s">
        <v>41</v>
      </c>
      <c r="B24" s="507"/>
      <c r="C24" s="508"/>
      <c r="D24" s="508"/>
      <c r="E24" s="509"/>
      <c r="F24" s="530"/>
      <c r="G24" s="531"/>
      <c r="H24" s="532"/>
      <c r="I24" s="281"/>
      <c r="J24" s="549"/>
      <c r="K24" s="550"/>
      <c r="L24" s="509"/>
      <c r="M24" s="497"/>
      <c r="N24" s="560"/>
      <c r="O24" s="561"/>
      <c r="P24" s="561"/>
      <c r="Q24" s="486"/>
      <c r="R24" s="530"/>
      <c r="S24" s="531"/>
      <c r="T24" s="532"/>
      <c r="U24" s="281"/>
      <c r="V24" s="549"/>
      <c r="W24" s="550"/>
      <c r="X24" s="550"/>
      <c r="Y24" s="497"/>
      <c r="Z24" s="507"/>
      <c r="AA24" s="508"/>
      <c r="AB24" s="508"/>
      <c r="AC24" s="486"/>
      <c r="AD24" s="549"/>
      <c r="AE24" s="550"/>
      <c r="AF24" s="550"/>
      <c r="AG24" s="486"/>
      <c r="AH24" s="549"/>
      <c r="AI24" s="550"/>
      <c r="AJ24" s="550"/>
      <c r="AK24" s="498"/>
    </row>
    <row r="25" spans="1:48" x14ac:dyDescent="0.35">
      <c r="A25" s="44" t="s">
        <v>42</v>
      </c>
      <c r="B25" s="510">
        <v>1911237</v>
      </c>
      <c r="C25" s="511">
        <v>595122</v>
      </c>
      <c r="D25" s="511">
        <v>833900</v>
      </c>
      <c r="E25" s="512">
        <v>3340259</v>
      </c>
      <c r="F25" s="533">
        <v>1235642</v>
      </c>
      <c r="G25" s="534">
        <v>250840</v>
      </c>
      <c r="H25" s="535">
        <v>309046</v>
      </c>
      <c r="I25" s="12">
        <v>1795528</v>
      </c>
      <c r="J25" s="551">
        <v>675595</v>
      </c>
      <c r="K25" s="511">
        <v>344282</v>
      </c>
      <c r="L25" s="512">
        <v>524854</v>
      </c>
      <c r="M25" s="492">
        <v>1544731</v>
      </c>
      <c r="N25" s="562">
        <v>1375100</v>
      </c>
      <c r="O25" s="534">
        <v>477530</v>
      </c>
      <c r="P25" s="534">
        <v>620870</v>
      </c>
      <c r="Q25" s="297">
        <v>2473500</v>
      </c>
      <c r="R25" s="533">
        <v>969603</v>
      </c>
      <c r="S25" s="534">
        <v>233069</v>
      </c>
      <c r="T25" s="535">
        <v>297368</v>
      </c>
      <c r="U25" s="12">
        <v>1500040</v>
      </c>
      <c r="V25" s="551">
        <v>405497</v>
      </c>
      <c r="W25" s="511">
        <v>244461</v>
      </c>
      <c r="X25" s="511">
        <v>323502</v>
      </c>
      <c r="Y25" s="492">
        <v>973460</v>
      </c>
      <c r="Z25" s="510">
        <v>689227</v>
      </c>
      <c r="AA25" s="511">
        <v>226747</v>
      </c>
      <c r="AB25" s="511">
        <v>307742</v>
      </c>
      <c r="AC25" s="297">
        <v>1223716</v>
      </c>
      <c r="AD25" s="551">
        <v>522581</v>
      </c>
      <c r="AE25" s="511">
        <v>137779</v>
      </c>
      <c r="AF25" s="511">
        <v>169593</v>
      </c>
      <c r="AG25" s="297">
        <v>829953</v>
      </c>
      <c r="AH25" s="551">
        <v>166646</v>
      </c>
      <c r="AI25" s="511">
        <v>88968</v>
      </c>
      <c r="AJ25" s="511">
        <v>138149</v>
      </c>
      <c r="AK25" s="490">
        <v>393763</v>
      </c>
    </row>
    <row r="26" spans="1:48" x14ac:dyDescent="0.35">
      <c r="A26" s="8" t="s">
        <v>132</v>
      </c>
      <c r="B26" s="513">
        <v>6020596</v>
      </c>
      <c r="C26" s="514">
        <v>1374663</v>
      </c>
      <c r="D26" s="514">
        <v>1537169</v>
      </c>
      <c r="E26" s="512">
        <v>8932428</v>
      </c>
      <c r="F26" s="536">
        <v>4641417</v>
      </c>
      <c r="G26" s="537">
        <v>763046</v>
      </c>
      <c r="H26" s="538">
        <v>744088</v>
      </c>
      <c r="I26" s="12">
        <v>6148551</v>
      </c>
      <c r="J26" s="552">
        <v>1379179</v>
      </c>
      <c r="K26" s="514">
        <v>611617</v>
      </c>
      <c r="L26" s="522">
        <v>793081</v>
      </c>
      <c r="M26" s="492">
        <v>2783877</v>
      </c>
      <c r="N26" s="563">
        <v>4513344</v>
      </c>
      <c r="O26" s="537">
        <v>1160503</v>
      </c>
      <c r="P26" s="537">
        <v>1265638</v>
      </c>
      <c r="Q26" s="297">
        <v>6939485</v>
      </c>
      <c r="R26" s="536">
        <v>3808352</v>
      </c>
      <c r="S26" s="537">
        <v>744492</v>
      </c>
      <c r="T26" s="538">
        <v>757515</v>
      </c>
      <c r="U26" s="12">
        <v>5310359</v>
      </c>
      <c r="V26" s="552">
        <v>704992</v>
      </c>
      <c r="W26" s="514">
        <v>416011</v>
      </c>
      <c r="X26" s="514">
        <v>508123</v>
      </c>
      <c r="Y26" s="492">
        <v>1629126</v>
      </c>
      <c r="Z26" s="513">
        <v>1620751</v>
      </c>
      <c r="AA26" s="514">
        <v>432370</v>
      </c>
      <c r="AB26" s="514">
        <v>609533</v>
      </c>
      <c r="AC26" s="297">
        <v>2662654</v>
      </c>
      <c r="AD26" s="552">
        <v>1370641</v>
      </c>
      <c r="AE26" s="514">
        <v>292487</v>
      </c>
      <c r="AF26" s="514">
        <v>357589</v>
      </c>
      <c r="AG26" s="297">
        <v>2020717</v>
      </c>
      <c r="AH26" s="552">
        <v>250110</v>
      </c>
      <c r="AI26" s="514">
        <v>139883</v>
      </c>
      <c r="AJ26" s="514">
        <v>251944</v>
      </c>
      <c r="AK26" s="490">
        <v>641937</v>
      </c>
    </row>
    <row r="27" spans="1:48" x14ac:dyDescent="0.35">
      <c r="A27" s="8" t="s">
        <v>44</v>
      </c>
      <c r="B27" s="513">
        <v>7812847</v>
      </c>
      <c r="C27" s="514">
        <v>1604182</v>
      </c>
      <c r="D27" s="514">
        <v>1574160</v>
      </c>
      <c r="E27" s="512">
        <v>10991189</v>
      </c>
      <c r="F27" s="536">
        <v>6332069</v>
      </c>
      <c r="G27" s="537">
        <v>968925</v>
      </c>
      <c r="H27" s="538">
        <v>838169</v>
      </c>
      <c r="I27" s="12">
        <v>8139163</v>
      </c>
      <c r="J27" s="552">
        <v>1480778</v>
      </c>
      <c r="K27" s="514">
        <v>635257</v>
      </c>
      <c r="L27" s="522">
        <v>735991</v>
      </c>
      <c r="M27" s="492">
        <v>2852026</v>
      </c>
      <c r="N27" s="563">
        <v>5462145</v>
      </c>
      <c r="O27" s="537">
        <v>1320005</v>
      </c>
      <c r="P27" s="537">
        <v>1327559</v>
      </c>
      <c r="Q27" s="297">
        <v>8109709</v>
      </c>
      <c r="R27" s="536">
        <v>4737648</v>
      </c>
      <c r="S27" s="537">
        <v>910296</v>
      </c>
      <c r="T27" s="538">
        <v>849583</v>
      </c>
      <c r="U27" s="12">
        <v>6497527</v>
      </c>
      <c r="V27" s="552">
        <v>724497</v>
      </c>
      <c r="W27" s="514">
        <v>409709</v>
      </c>
      <c r="X27" s="514">
        <v>477976</v>
      </c>
      <c r="Y27" s="492">
        <v>1612182</v>
      </c>
      <c r="Z27" s="513">
        <v>1112937</v>
      </c>
      <c r="AA27" s="514">
        <v>277330</v>
      </c>
      <c r="AB27" s="514">
        <v>384124</v>
      </c>
      <c r="AC27" s="297">
        <v>1774391</v>
      </c>
      <c r="AD27" s="552">
        <v>965340</v>
      </c>
      <c r="AE27" s="514">
        <v>187982</v>
      </c>
      <c r="AF27" s="514">
        <v>220598</v>
      </c>
      <c r="AG27" s="297">
        <v>1373920</v>
      </c>
      <c r="AH27" s="552">
        <v>147597</v>
      </c>
      <c r="AI27" s="514">
        <v>89348</v>
      </c>
      <c r="AJ27" s="514">
        <v>163526</v>
      </c>
      <c r="AK27" s="490">
        <v>400471</v>
      </c>
    </row>
    <row r="28" spans="1:48" ht="15" thickBot="1" x14ac:dyDescent="0.4">
      <c r="A28" s="51" t="s">
        <v>45</v>
      </c>
      <c r="B28" s="515">
        <v>10160781</v>
      </c>
      <c r="C28" s="516">
        <v>1359561</v>
      </c>
      <c r="D28" s="516">
        <v>1147953</v>
      </c>
      <c r="E28" s="517">
        <v>12668295</v>
      </c>
      <c r="F28" s="539">
        <v>8858493</v>
      </c>
      <c r="G28" s="540">
        <v>988423</v>
      </c>
      <c r="H28" s="541">
        <v>756590</v>
      </c>
      <c r="I28" s="285">
        <v>10603506</v>
      </c>
      <c r="J28" s="553">
        <v>1302288</v>
      </c>
      <c r="K28" s="516">
        <v>371138</v>
      </c>
      <c r="L28" s="523">
        <v>391363</v>
      </c>
      <c r="M28" s="493">
        <v>2064789</v>
      </c>
      <c r="N28" s="564">
        <v>6919653</v>
      </c>
      <c r="O28" s="540">
        <v>1143596</v>
      </c>
      <c r="P28" s="540">
        <v>1028451</v>
      </c>
      <c r="Q28" s="284">
        <v>9091700</v>
      </c>
      <c r="R28" s="539">
        <v>6302912</v>
      </c>
      <c r="S28" s="540">
        <v>872525</v>
      </c>
      <c r="T28" s="541">
        <v>725385</v>
      </c>
      <c r="U28" s="285">
        <v>7900822</v>
      </c>
      <c r="V28" s="553">
        <v>616741</v>
      </c>
      <c r="W28" s="516">
        <v>271071</v>
      </c>
      <c r="X28" s="516">
        <v>303066</v>
      </c>
      <c r="Y28" s="493">
        <v>1190878</v>
      </c>
      <c r="Z28" s="515">
        <v>1414736</v>
      </c>
      <c r="AA28" s="516">
        <v>269900</v>
      </c>
      <c r="AB28" s="516">
        <v>345158</v>
      </c>
      <c r="AC28" s="284">
        <v>2029794</v>
      </c>
      <c r="AD28" s="553">
        <v>1227188</v>
      </c>
      <c r="AE28" s="516">
        <v>169407</v>
      </c>
      <c r="AF28" s="516">
        <v>188672</v>
      </c>
      <c r="AG28" s="284">
        <v>1585267</v>
      </c>
      <c r="AH28" s="553">
        <v>187548</v>
      </c>
      <c r="AI28" s="516">
        <v>100493</v>
      </c>
      <c r="AJ28" s="516">
        <v>156486</v>
      </c>
      <c r="AK28" s="499">
        <v>444527</v>
      </c>
    </row>
    <row r="29" spans="1:48" x14ac:dyDescent="0.35">
      <c r="A29" s="496" t="s">
        <v>46</v>
      </c>
      <c r="B29" s="507"/>
      <c r="C29" s="508"/>
      <c r="D29" s="508"/>
      <c r="E29" s="521"/>
      <c r="F29" s="530"/>
      <c r="G29" s="531"/>
      <c r="H29" s="532"/>
      <c r="I29" s="281"/>
      <c r="J29" s="549"/>
      <c r="K29" s="550"/>
      <c r="L29" s="509"/>
      <c r="M29" s="497"/>
      <c r="N29" s="560"/>
      <c r="O29" s="561"/>
      <c r="P29" s="561"/>
      <c r="Q29" s="566"/>
      <c r="R29" s="530"/>
      <c r="S29" s="531"/>
      <c r="T29" s="532"/>
      <c r="U29" s="281"/>
      <c r="V29" s="549"/>
      <c r="W29" s="550"/>
      <c r="X29" s="550"/>
      <c r="Y29" s="497"/>
      <c r="Z29" s="507"/>
      <c r="AA29" s="508"/>
      <c r="AB29" s="508"/>
      <c r="AC29" s="566"/>
      <c r="AD29" s="549"/>
      <c r="AE29" s="550"/>
      <c r="AF29" s="550"/>
      <c r="AG29" s="486"/>
      <c r="AH29" s="549"/>
      <c r="AI29" s="550"/>
      <c r="AJ29" s="550"/>
      <c r="AK29" s="498"/>
    </row>
    <row r="30" spans="1:48" x14ac:dyDescent="0.35">
      <c r="A30" s="44" t="s">
        <v>47</v>
      </c>
      <c r="B30" s="510">
        <v>18432443</v>
      </c>
      <c r="C30" s="511">
        <v>2729148</v>
      </c>
      <c r="D30" s="511">
        <v>1378326</v>
      </c>
      <c r="E30" s="512">
        <v>22539917</v>
      </c>
      <c r="F30" s="533">
        <v>15140795</v>
      </c>
      <c r="G30" s="534">
        <v>1688777</v>
      </c>
      <c r="H30" s="535">
        <v>788347</v>
      </c>
      <c r="I30" s="12">
        <v>17617919</v>
      </c>
      <c r="J30" s="551">
        <v>3291648</v>
      </c>
      <c r="K30" s="511">
        <v>1040371</v>
      </c>
      <c r="L30" s="512">
        <v>589979</v>
      </c>
      <c r="M30" s="492">
        <v>4921998</v>
      </c>
      <c r="N30" s="562">
        <v>4150771</v>
      </c>
      <c r="O30" s="534">
        <v>603074</v>
      </c>
      <c r="P30" s="534">
        <v>327398</v>
      </c>
      <c r="Q30" s="297">
        <v>5081243</v>
      </c>
      <c r="R30" s="533">
        <v>3493726</v>
      </c>
      <c r="S30" s="534">
        <v>397155</v>
      </c>
      <c r="T30" s="535">
        <v>215697</v>
      </c>
      <c r="U30" s="12">
        <v>4106578</v>
      </c>
      <c r="V30" s="551">
        <v>657045</v>
      </c>
      <c r="W30" s="511">
        <v>205919</v>
      </c>
      <c r="X30" s="511">
        <v>111701</v>
      </c>
      <c r="Y30" s="492">
        <v>974665</v>
      </c>
      <c r="Z30" s="510">
        <v>206505</v>
      </c>
      <c r="AA30" s="511">
        <v>31567</v>
      </c>
      <c r="AB30" s="511">
        <v>21921</v>
      </c>
      <c r="AC30" s="297">
        <v>259993</v>
      </c>
      <c r="AD30" s="551">
        <v>176685</v>
      </c>
      <c r="AE30" s="511">
        <v>20828</v>
      </c>
      <c r="AF30" s="511">
        <v>15650</v>
      </c>
      <c r="AG30" s="297">
        <v>213163</v>
      </c>
      <c r="AH30" s="551">
        <v>29820</v>
      </c>
      <c r="AI30" s="511">
        <v>10739</v>
      </c>
      <c r="AJ30" s="511">
        <v>6271</v>
      </c>
      <c r="AK30" s="490">
        <v>46830</v>
      </c>
    </row>
    <row r="31" spans="1:48" x14ac:dyDescent="0.35">
      <c r="A31" s="8" t="s">
        <v>48</v>
      </c>
      <c r="B31" s="513">
        <v>1370108</v>
      </c>
      <c r="C31" s="514">
        <v>325507</v>
      </c>
      <c r="D31" s="514">
        <v>267842</v>
      </c>
      <c r="E31" s="512">
        <v>1963457</v>
      </c>
      <c r="F31" s="536">
        <v>1095323</v>
      </c>
      <c r="G31" s="537">
        <v>194686</v>
      </c>
      <c r="H31" s="538">
        <v>134851</v>
      </c>
      <c r="I31" s="12">
        <v>1424860</v>
      </c>
      <c r="J31" s="552">
        <v>274785</v>
      </c>
      <c r="K31" s="514">
        <v>130821</v>
      </c>
      <c r="L31" s="522">
        <v>132991</v>
      </c>
      <c r="M31" s="492">
        <v>538597</v>
      </c>
      <c r="N31" s="563">
        <v>558711</v>
      </c>
      <c r="O31" s="537">
        <v>105143</v>
      </c>
      <c r="P31" s="537">
        <v>63020</v>
      </c>
      <c r="Q31" s="297">
        <v>726874</v>
      </c>
      <c r="R31" s="536">
        <v>484680</v>
      </c>
      <c r="S31" s="537">
        <v>74114</v>
      </c>
      <c r="T31" s="538">
        <v>43435</v>
      </c>
      <c r="U31" s="12">
        <v>602229</v>
      </c>
      <c r="V31" s="552">
        <v>74031</v>
      </c>
      <c r="W31" s="514">
        <v>31029</v>
      </c>
      <c r="X31" s="514">
        <v>19585</v>
      </c>
      <c r="Y31" s="492">
        <v>124645</v>
      </c>
      <c r="Z31" s="513">
        <v>29137</v>
      </c>
      <c r="AA31" s="514">
        <v>3882</v>
      </c>
      <c r="AB31" s="514">
        <v>3240</v>
      </c>
      <c r="AC31" s="297">
        <v>36259</v>
      </c>
      <c r="AD31" s="552">
        <v>24472</v>
      </c>
      <c r="AE31" s="514">
        <v>2960</v>
      </c>
      <c r="AF31" s="514">
        <v>1663</v>
      </c>
      <c r="AG31" s="297">
        <v>29095</v>
      </c>
      <c r="AH31" s="551">
        <v>4665</v>
      </c>
      <c r="AI31" s="514">
        <v>922</v>
      </c>
      <c r="AJ31" s="514">
        <v>1577</v>
      </c>
      <c r="AK31" s="490">
        <v>7164</v>
      </c>
    </row>
    <row r="32" spans="1:48" x14ac:dyDescent="0.35">
      <c r="A32" s="8" t="s">
        <v>49</v>
      </c>
      <c r="B32" s="513">
        <v>1489588</v>
      </c>
      <c r="C32" s="514">
        <v>424506</v>
      </c>
      <c r="D32" s="514">
        <v>671038</v>
      </c>
      <c r="E32" s="512">
        <v>2585132</v>
      </c>
      <c r="F32" s="536">
        <v>1217064</v>
      </c>
      <c r="G32" s="537">
        <v>266568</v>
      </c>
      <c r="H32" s="538">
        <v>354833</v>
      </c>
      <c r="I32" s="12">
        <v>1838465</v>
      </c>
      <c r="J32" s="552">
        <v>272524</v>
      </c>
      <c r="K32" s="556">
        <v>157938</v>
      </c>
      <c r="L32" s="522">
        <v>316205</v>
      </c>
      <c r="M32" s="492">
        <v>746667</v>
      </c>
      <c r="N32" s="563">
        <v>1178545</v>
      </c>
      <c r="O32" s="537">
        <v>265960</v>
      </c>
      <c r="P32" s="537">
        <v>233908</v>
      </c>
      <c r="Q32" s="297">
        <v>1678413</v>
      </c>
      <c r="R32" s="536">
        <v>1038212</v>
      </c>
      <c r="S32" s="537">
        <v>195326</v>
      </c>
      <c r="T32" s="538">
        <v>149617</v>
      </c>
      <c r="U32" s="12">
        <v>1383155</v>
      </c>
      <c r="V32" s="552">
        <v>140333</v>
      </c>
      <c r="W32" s="514">
        <v>70634</v>
      </c>
      <c r="X32" s="514">
        <v>84291</v>
      </c>
      <c r="Y32" s="492">
        <v>295258</v>
      </c>
      <c r="Z32" s="513">
        <v>90368</v>
      </c>
      <c r="AA32" s="514">
        <v>19383</v>
      </c>
      <c r="AB32" s="514">
        <v>18696</v>
      </c>
      <c r="AC32" s="297">
        <v>128447</v>
      </c>
      <c r="AD32" s="552">
        <v>79090</v>
      </c>
      <c r="AE32" s="514">
        <v>14228</v>
      </c>
      <c r="AF32" s="514">
        <v>13092</v>
      </c>
      <c r="AG32" s="297">
        <v>106410</v>
      </c>
      <c r="AH32" s="552">
        <v>11278</v>
      </c>
      <c r="AI32" s="514">
        <v>5155</v>
      </c>
      <c r="AJ32" s="514">
        <v>5604</v>
      </c>
      <c r="AK32" s="490">
        <v>22037</v>
      </c>
    </row>
    <row r="33" spans="1:37" x14ac:dyDescent="0.35">
      <c r="A33" s="8" t="s">
        <v>50</v>
      </c>
      <c r="B33" s="513">
        <v>239881</v>
      </c>
      <c r="C33" s="514">
        <v>104007</v>
      </c>
      <c r="D33" s="514">
        <v>296706</v>
      </c>
      <c r="E33" s="512">
        <v>640594</v>
      </c>
      <c r="F33" s="536">
        <v>173011</v>
      </c>
      <c r="G33" s="537">
        <v>61339</v>
      </c>
      <c r="H33" s="538">
        <v>143603</v>
      </c>
      <c r="I33" s="12">
        <v>377953</v>
      </c>
      <c r="J33" s="552">
        <v>66870</v>
      </c>
      <c r="K33" s="514">
        <v>42668</v>
      </c>
      <c r="L33" s="522">
        <v>153103</v>
      </c>
      <c r="M33" s="492">
        <v>262641</v>
      </c>
      <c r="N33" s="563">
        <v>103532</v>
      </c>
      <c r="O33" s="537">
        <v>54548</v>
      </c>
      <c r="P33" s="537">
        <v>80291</v>
      </c>
      <c r="Q33" s="297">
        <v>238371</v>
      </c>
      <c r="R33" s="536">
        <v>81117</v>
      </c>
      <c r="S33" s="537">
        <v>34921</v>
      </c>
      <c r="T33" s="538">
        <v>43245</v>
      </c>
      <c r="U33" s="12">
        <v>159283</v>
      </c>
      <c r="V33" s="569">
        <v>22415</v>
      </c>
      <c r="W33" s="556">
        <v>19627</v>
      </c>
      <c r="X33" s="514">
        <v>37046</v>
      </c>
      <c r="Y33" s="492">
        <v>79088</v>
      </c>
      <c r="Z33" s="571">
        <v>6050</v>
      </c>
      <c r="AA33" s="514">
        <v>2881</v>
      </c>
      <c r="AB33" s="514">
        <v>2882</v>
      </c>
      <c r="AC33" s="297">
        <v>11813</v>
      </c>
      <c r="AD33" s="552">
        <v>4784</v>
      </c>
      <c r="AE33" s="514">
        <v>1687</v>
      </c>
      <c r="AF33" s="514">
        <v>2123</v>
      </c>
      <c r="AG33" s="297">
        <v>8594</v>
      </c>
      <c r="AH33" s="552">
        <v>1266</v>
      </c>
      <c r="AI33" s="514">
        <v>1194</v>
      </c>
      <c r="AJ33" s="514">
        <v>759</v>
      </c>
      <c r="AK33" s="490">
        <v>3219</v>
      </c>
    </row>
    <row r="34" spans="1:37" ht="15" thickBot="1" x14ac:dyDescent="0.4">
      <c r="A34" s="371" t="s">
        <v>51</v>
      </c>
      <c r="B34" s="518">
        <v>4373441</v>
      </c>
      <c r="C34" s="519">
        <v>1350360</v>
      </c>
      <c r="D34" s="519">
        <v>2479270</v>
      </c>
      <c r="E34" s="520">
        <v>8203071</v>
      </c>
      <c r="F34" s="542">
        <v>3441428</v>
      </c>
      <c r="G34" s="543">
        <v>759864</v>
      </c>
      <c r="H34" s="544">
        <v>1226259</v>
      </c>
      <c r="I34" s="111">
        <v>5427551</v>
      </c>
      <c r="J34" s="554">
        <v>932013</v>
      </c>
      <c r="K34" s="519">
        <v>590496</v>
      </c>
      <c r="L34" s="555">
        <v>1253011</v>
      </c>
      <c r="M34" s="425">
        <v>2775520</v>
      </c>
      <c r="N34" s="565">
        <v>12278683</v>
      </c>
      <c r="O34" s="543">
        <v>3072909</v>
      </c>
      <c r="P34" s="543">
        <v>3537901</v>
      </c>
      <c r="Q34" s="291">
        <v>18889493</v>
      </c>
      <c r="R34" s="542">
        <v>10720780</v>
      </c>
      <c r="S34" s="543">
        <v>2058866</v>
      </c>
      <c r="T34" s="544">
        <v>2177857</v>
      </c>
      <c r="U34" s="111">
        <v>14957503</v>
      </c>
      <c r="V34" s="554">
        <v>1557903</v>
      </c>
      <c r="W34" s="519">
        <v>1014043</v>
      </c>
      <c r="X34" s="519">
        <v>1360044</v>
      </c>
      <c r="Y34" s="425">
        <v>3931990</v>
      </c>
      <c r="Z34" s="518">
        <v>4505591</v>
      </c>
      <c r="AA34" s="519">
        <v>1148634</v>
      </c>
      <c r="AB34" s="519">
        <v>1599818</v>
      </c>
      <c r="AC34" s="291">
        <v>7254043</v>
      </c>
      <c r="AD34" s="554">
        <v>3800719</v>
      </c>
      <c r="AE34" s="519">
        <v>747952</v>
      </c>
      <c r="AF34" s="519">
        <v>903924</v>
      </c>
      <c r="AG34" s="291">
        <v>5452595</v>
      </c>
      <c r="AH34" s="554">
        <v>704872</v>
      </c>
      <c r="AI34" s="519">
        <v>400682</v>
      </c>
      <c r="AJ34" s="519">
        <v>695894</v>
      </c>
      <c r="AK34" s="426">
        <v>1801448</v>
      </c>
    </row>
    <row r="35" spans="1:37" x14ac:dyDescent="0.35">
      <c r="A35" s="496" t="s">
        <v>133</v>
      </c>
      <c r="B35" s="507"/>
      <c r="C35" s="508"/>
      <c r="D35" s="508"/>
      <c r="E35" s="509"/>
      <c r="F35" s="530"/>
      <c r="G35" s="531"/>
      <c r="H35" s="532"/>
      <c r="I35" s="281"/>
      <c r="J35" s="549"/>
      <c r="K35" s="550"/>
      <c r="L35" s="509"/>
      <c r="M35" s="497"/>
      <c r="N35" s="560"/>
      <c r="O35" s="561"/>
      <c r="P35" s="561"/>
      <c r="Q35" s="486"/>
      <c r="R35" s="530"/>
      <c r="S35" s="531"/>
      <c r="T35" s="532"/>
      <c r="U35" s="281"/>
      <c r="V35" s="549"/>
      <c r="W35" s="550"/>
      <c r="X35" s="550"/>
      <c r="Y35" s="497"/>
      <c r="Z35" s="507"/>
      <c r="AA35" s="508"/>
      <c r="AB35" s="508"/>
      <c r="AC35" s="566"/>
      <c r="AD35" s="549"/>
      <c r="AE35" s="550"/>
      <c r="AF35" s="550"/>
      <c r="AG35" s="486"/>
      <c r="AH35" s="549"/>
      <c r="AI35" s="550"/>
      <c r="AJ35" s="550"/>
      <c r="AK35" s="498"/>
    </row>
    <row r="36" spans="1:37" x14ac:dyDescent="0.35">
      <c r="A36" s="45">
        <v>0</v>
      </c>
      <c r="B36" s="510">
        <v>22294275</v>
      </c>
      <c r="C36" s="511">
        <v>4238807</v>
      </c>
      <c r="D36" s="511">
        <v>4488663</v>
      </c>
      <c r="E36" s="512">
        <v>31021745</v>
      </c>
      <c r="F36" s="533">
        <v>17986985</v>
      </c>
      <c r="G36" s="534">
        <v>2516185</v>
      </c>
      <c r="H36" s="535">
        <v>2318951</v>
      </c>
      <c r="I36" s="12">
        <v>22822121</v>
      </c>
      <c r="J36" s="551">
        <v>4307290</v>
      </c>
      <c r="K36" s="511">
        <v>1722622</v>
      </c>
      <c r="L36" s="512">
        <v>2169712</v>
      </c>
      <c r="M36" s="492">
        <v>8199624</v>
      </c>
      <c r="N36" s="562">
        <v>18162207</v>
      </c>
      <c r="O36" s="534">
        <v>4073399</v>
      </c>
      <c r="P36" s="534">
        <v>4212477</v>
      </c>
      <c r="Q36" s="297">
        <v>26448083</v>
      </c>
      <c r="R36" s="533">
        <v>15726917</v>
      </c>
      <c r="S36" s="534">
        <v>2740630</v>
      </c>
      <c r="T36" s="535">
        <v>2610118</v>
      </c>
      <c r="U36" s="12">
        <v>21077665</v>
      </c>
      <c r="V36" s="551">
        <v>2435290</v>
      </c>
      <c r="W36" s="511">
        <v>1332769</v>
      </c>
      <c r="X36" s="511">
        <v>1602359</v>
      </c>
      <c r="Y36" s="492">
        <v>5370418</v>
      </c>
      <c r="Z36" s="510">
        <v>4836833</v>
      </c>
      <c r="AA36" s="511">
        <v>1205920</v>
      </c>
      <c r="AB36" s="511">
        <v>1646524</v>
      </c>
      <c r="AC36" s="297">
        <v>7689277</v>
      </c>
      <c r="AD36" s="551">
        <v>4085250</v>
      </c>
      <c r="AE36" s="511">
        <v>787257</v>
      </c>
      <c r="AF36" s="511">
        <v>936452</v>
      </c>
      <c r="AG36" s="297">
        <v>5808959</v>
      </c>
      <c r="AH36" s="551">
        <v>751583</v>
      </c>
      <c r="AI36" s="511">
        <v>418663</v>
      </c>
      <c r="AJ36" s="511">
        <v>710072</v>
      </c>
      <c r="AK36" s="490">
        <v>1880318</v>
      </c>
    </row>
    <row r="37" spans="1:37" x14ac:dyDescent="0.35">
      <c r="A37" s="46">
        <v>1</v>
      </c>
      <c r="B37" s="513">
        <v>2383825</v>
      </c>
      <c r="C37" s="514">
        <v>452159</v>
      </c>
      <c r="D37" s="514">
        <v>400475</v>
      </c>
      <c r="E37" s="522">
        <v>3236459</v>
      </c>
      <c r="F37" s="536">
        <v>2022839</v>
      </c>
      <c r="G37" s="537">
        <v>292308</v>
      </c>
      <c r="H37" s="538">
        <v>210935</v>
      </c>
      <c r="I37" s="68">
        <v>2526082</v>
      </c>
      <c r="J37" s="552">
        <v>360986</v>
      </c>
      <c r="K37" s="514">
        <v>159851</v>
      </c>
      <c r="L37" s="522">
        <v>189540</v>
      </c>
      <c r="M37" s="494">
        <v>710377</v>
      </c>
      <c r="N37" s="563">
        <v>82315</v>
      </c>
      <c r="O37" s="537">
        <v>19865</v>
      </c>
      <c r="P37" s="537">
        <v>20247</v>
      </c>
      <c r="Q37" s="297">
        <v>122427</v>
      </c>
      <c r="R37" s="536">
        <v>68877</v>
      </c>
      <c r="S37" s="537">
        <v>12920</v>
      </c>
      <c r="T37" s="568">
        <v>13012</v>
      </c>
      <c r="U37" s="12">
        <v>94809</v>
      </c>
      <c r="V37" s="552">
        <v>13438</v>
      </c>
      <c r="W37" s="556">
        <v>6945</v>
      </c>
      <c r="X37" s="556">
        <v>7235</v>
      </c>
      <c r="Y37" s="494">
        <v>27618</v>
      </c>
      <c r="Z37" s="513">
        <v>818</v>
      </c>
      <c r="AA37" s="514">
        <v>427</v>
      </c>
      <c r="AB37" s="514">
        <v>33</v>
      </c>
      <c r="AC37" s="297">
        <v>1278</v>
      </c>
      <c r="AD37" s="552">
        <v>500</v>
      </c>
      <c r="AE37" s="514">
        <v>398</v>
      </c>
      <c r="AF37" s="514">
        <v>0</v>
      </c>
      <c r="AG37" s="297">
        <v>898</v>
      </c>
      <c r="AH37" s="552">
        <v>318</v>
      </c>
      <c r="AI37" s="514">
        <v>29</v>
      </c>
      <c r="AJ37" s="514">
        <v>33</v>
      </c>
      <c r="AK37" s="490">
        <v>380</v>
      </c>
    </row>
    <row r="38" spans="1:37" ht="15" thickBot="1" x14ac:dyDescent="0.4">
      <c r="A38" s="500" t="s">
        <v>53</v>
      </c>
      <c r="B38" s="515">
        <v>1227361</v>
      </c>
      <c r="C38" s="516">
        <v>242562</v>
      </c>
      <c r="D38" s="516">
        <v>204044</v>
      </c>
      <c r="E38" s="523">
        <v>1673967</v>
      </c>
      <c r="F38" s="539">
        <v>1057797</v>
      </c>
      <c r="G38" s="540">
        <v>162741</v>
      </c>
      <c r="H38" s="541">
        <v>118007</v>
      </c>
      <c r="I38" s="94">
        <v>1338545</v>
      </c>
      <c r="J38" s="553">
        <v>169564</v>
      </c>
      <c r="K38" s="516">
        <v>79821</v>
      </c>
      <c r="L38" s="523">
        <v>86037</v>
      </c>
      <c r="M38" s="495">
        <v>335422</v>
      </c>
      <c r="N38" s="564">
        <v>25720</v>
      </c>
      <c r="O38" s="540">
        <v>8370</v>
      </c>
      <c r="P38" s="540">
        <v>9794</v>
      </c>
      <c r="Q38" s="284">
        <v>43884</v>
      </c>
      <c r="R38" s="539">
        <v>22721</v>
      </c>
      <c r="S38" s="540">
        <v>6832</v>
      </c>
      <c r="T38" s="541">
        <v>6721</v>
      </c>
      <c r="U38" s="285">
        <v>36274</v>
      </c>
      <c r="V38" s="553">
        <v>2999</v>
      </c>
      <c r="W38" s="516">
        <v>1538</v>
      </c>
      <c r="X38" s="516">
        <v>3073</v>
      </c>
      <c r="Y38" s="495">
        <v>7610</v>
      </c>
      <c r="Z38" s="515">
        <v>0</v>
      </c>
      <c r="AA38" s="516">
        <v>0</v>
      </c>
      <c r="AB38" s="516">
        <v>0</v>
      </c>
      <c r="AC38" s="98">
        <v>0</v>
      </c>
      <c r="AD38" s="553">
        <v>0</v>
      </c>
      <c r="AE38" s="516">
        <v>0</v>
      </c>
      <c r="AF38" s="516">
        <v>0</v>
      </c>
      <c r="AG38" s="284">
        <v>0</v>
      </c>
      <c r="AH38" s="553">
        <v>0</v>
      </c>
      <c r="AI38" s="516">
        <v>0</v>
      </c>
      <c r="AJ38" s="516">
        <v>0</v>
      </c>
      <c r="AK38" s="499">
        <v>0</v>
      </c>
    </row>
    <row r="39" spans="1:37" x14ac:dyDescent="0.35">
      <c r="A39" s="496" t="s">
        <v>134</v>
      </c>
      <c r="B39" s="507"/>
      <c r="C39" s="508"/>
      <c r="D39" s="508"/>
      <c r="E39" s="509"/>
      <c r="F39" s="530"/>
      <c r="G39" s="531"/>
      <c r="H39" s="532"/>
      <c r="I39" s="281"/>
      <c r="J39" s="549"/>
      <c r="K39" s="550"/>
      <c r="L39" s="509"/>
      <c r="M39" s="497"/>
      <c r="N39" s="560"/>
      <c r="O39" s="561"/>
      <c r="P39" s="561"/>
      <c r="Q39" s="566"/>
      <c r="R39" s="530"/>
      <c r="S39" s="531"/>
      <c r="T39" s="532"/>
      <c r="U39" s="281"/>
      <c r="V39" s="549"/>
      <c r="W39" s="550"/>
      <c r="X39" s="550"/>
      <c r="Y39" s="497"/>
      <c r="Z39" s="507"/>
      <c r="AA39" s="508"/>
      <c r="AB39" s="508"/>
      <c r="AC39" s="566"/>
      <c r="AD39" s="549"/>
      <c r="AE39" s="550"/>
      <c r="AF39" s="550"/>
      <c r="AG39" s="486"/>
      <c r="AH39" s="549"/>
      <c r="AI39" s="550"/>
      <c r="AJ39" s="550"/>
      <c r="AK39" s="498"/>
    </row>
    <row r="40" spans="1:37" x14ac:dyDescent="0.35">
      <c r="A40" s="45" t="s">
        <v>55</v>
      </c>
      <c r="B40" s="510">
        <v>4715166</v>
      </c>
      <c r="C40" s="511">
        <v>989570</v>
      </c>
      <c r="D40" s="511">
        <v>1050110</v>
      </c>
      <c r="E40" s="512">
        <v>6754846</v>
      </c>
      <c r="F40" s="533">
        <v>3724961</v>
      </c>
      <c r="G40" s="534">
        <v>579857</v>
      </c>
      <c r="H40" s="535">
        <v>521356</v>
      </c>
      <c r="I40" s="12">
        <v>4826174</v>
      </c>
      <c r="J40" s="551">
        <v>990205</v>
      </c>
      <c r="K40" s="511">
        <v>409713</v>
      </c>
      <c r="L40" s="512">
        <v>528754</v>
      </c>
      <c r="M40" s="492">
        <v>1928672</v>
      </c>
      <c r="N40" s="562">
        <v>3116912</v>
      </c>
      <c r="O40" s="534">
        <v>830066</v>
      </c>
      <c r="P40" s="534">
        <v>893523</v>
      </c>
      <c r="Q40" s="297">
        <v>4840501</v>
      </c>
      <c r="R40" s="533">
        <v>2560219</v>
      </c>
      <c r="S40" s="534">
        <v>523983</v>
      </c>
      <c r="T40" s="535">
        <v>518510</v>
      </c>
      <c r="U40" s="12">
        <v>3602712</v>
      </c>
      <c r="V40" s="551">
        <v>556693</v>
      </c>
      <c r="W40" s="511">
        <v>306083</v>
      </c>
      <c r="X40" s="511">
        <v>375013</v>
      </c>
      <c r="Y40" s="492">
        <v>1237789</v>
      </c>
      <c r="Z40" s="510">
        <v>837540</v>
      </c>
      <c r="AA40" s="511">
        <v>278303</v>
      </c>
      <c r="AB40" s="511">
        <v>389420</v>
      </c>
      <c r="AC40" s="297">
        <v>1505263</v>
      </c>
      <c r="AD40" s="551">
        <v>648471</v>
      </c>
      <c r="AE40" s="511">
        <v>173212</v>
      </c>
      <c r="AF40" s="511">
        <v>213964</v>
      </c>
      <c r="AG40" s="297">
        <v>1035647</v>
      </c>
      <c r="AH40" s="551">
        <v>189069</v>
      </c>
      <c r="AI40" s="511">
        <v>105091</v>
      </c>
      <c r="AJ40" s="511">
        <v>175456</v>
      </c>
      <c r="AK40" s="490">
        <v>469616</v>
      </c>
    </row>
    <row r="41" spans="1:37" x14ac:dyDescent="0.35">
      <c r="A41" s="46" t="s">
        <v>56</v>
      </c>
      <c r="B41" s="513">
        <v>5974918</v>
      </c>
      <c r="C41" s="514">
        <v>895570</v>
      </c>
      <c r="D41" s="514">
        <v>894458</v>
      </c>
      <c r="E41" s="522">
        <v>7764946</v>
      </c>
      <c r="F41" s="536">
        <v>5013777</v>
      </c>
      <c r="G41" s="537">
        <v>572194</v>
      </c>
      <c r="H41" s="538">
        <v>477423</v>
      </c>
      <c r="I41" s="68">
        <v>6063394</v>
      </c>
      <c r="J41" s="552">
        <v>961141</v>
      </c>
      <c r="K41" s="514">
        <v>323376</v>
      </c>
      <c r="L41" s="522">
        <v>417035</v>
      </c>
      <c r="M41" s="494">
        <v>1701552</v>
      </c>
      <c r="N41" s="563">
        <v>4177165</v>
      </c>
      <c r="O41" s="537">
        <v>858182</v>
      </c>
      <c r="P41" s="537">
        <v>751298</v>
      </c>
      <c r="Q41" s="95">
        <v>5786645</v>
      </c>
      <c r="R41" s="536">
        <v>3641971</v>
      </c>
      <c r="S41" s="537">
        <v>585512</v>
      </c>
      <c r="T41" s="538">
        <v>484949</v>
      </c>
      <c r="U41" s="68">
        <v>4712432</v>
      </c>
      <c r="V41" s="552">
        <v>535194</v>
      </c>
      <c r="W41" s="514">
        <v>272670</v>
      </c>
      <c r="X41" s="514">
        <v>266349</v>
      </c>
      <c r="Y41" s="494">
        <v>1074213</v>
      </c>
      <c r="Z41" s="513">
        <v>1138135</v>
      </c>
      <c r="AA41" s="514">
        <v>274838</v>
      </c>
      <c r="AB41" s="514">
        <v>329013</v>
      </c>
      <c r="AC41" s="95">
        <v>1741986</v>
      </c>
      <c r="AD41" s="552">
        <v>961038</v>
      </c>
      <c r="AE41" s="514">
        <v>176785</v>
      </c>
      <c r="AF41" s="514">
        <v>175102</v>
      </c>
      <c r="AG41" s="95">
        <v>1312925</v>
      </c>
      <c r="AH41" s="552">
        <v>177097</v>
      </c>
      <c r="AI41" s="514">
        <v>98053</v>
      </c>
      <c r="AJ41" s="514">
        <v>153911</v>
      </c>
      <c r="AK41" s="491">
        <v>429061</v>
      </c>
    </row>
    <row r="42" spans="1:37" x14ac:dyDescent="0.35">
      <c r="A42" s="46" t="s">
        <v>57</v>
      </c>
      <c r="B42" s="513">
        <v>9953973</v>
      </c>
      <c r="C42" s="514">
        <v>1801069</v>
      </c>
      <c r="D42" s="514">
        <v>1860687</v>
      </c>
      <c r="E42" s="522">
        <v>13615729</v>
      </c>
      <c r="F42" s="536">
        <v>8196388</v>
      </c>
      <c r="G42" s="537">
        <v>1080964</v>
      </c>
      <c r="H42" s="538">
        <v>1001033</v>
      </c>
      <c r="I42" s="68">
        <v>10278385</v>
      </c>
      <c r="J42" s="552">
        <v>1757585</v>
      </c>
      <c r="K42" s="514">
        <v>720105</v>
      </c>
      <c r="L42" s="522">
        <v>859654</v>
      </c>
      <c r="M42" s="494">
        <v>3337344</v>
      </c>
      <c r="N42" s="563">
        <v>7252622</v>
      </c>
      <c r="O42" s="537">
        <v>1461802</v>
      </c>
      <c r="P42" s="537">
        <v>1503935</v>
      </c>
      <c r="Q42" s="95">
        <v>10218359</v>
      </c>
      <c r="R42" s="536">
        <v>6403973</v>
      </c>
      <c r="S42" s="537">
        <v>1011385</v>
      </c>
      <c r="T42" s="538">
        <v>963579</v>
      </c>
      <c r="U42" s="68">
        <v>8378937</v>
      </c>
      <c r="V42" s="552">
        <v>848649</v>
      </c>
      <c r="W42" s="514">
        <v>450417</v>
      </c>
      <c r="X42" s="514">
        <v>540356</v>
      </c>
      <c r="Y42" s="494">
        <v>1839422</v>
      </c>
      <c r="Z42" s="513">
        <v>1891812</v>
      </c>
      <c r="AA42" s="514">
        <v>397369</v>
      </c>
      <c r="AB42" s="514">
        <v>541480</v>
      </c>
      <c r="AC42" s="95">
        <v>2830661</v>
      </c>
      <c r="AD42" s="552">
        <v>1655953</v>
      </c>
      <c r="AE42" s="514">
        <v>280801</v>
      </c>
      <c r="AF42" s="514">
        <v>333964</v>
      </c>
      <c r="AG42" s="95">
        <v>2270718</v>
      </c>
      <c r="AH42" s="552">
        <v>235859</v>
      </c>
      <c r="AI42" s="514">
        <v>116568</v>
      </c>
      <c r="AJ42" s="514">
        <v>207516</v>
      </c>
      <c r="AK42" s="491">
        <v>559943</v>
      </c>
    </row>
    <row r="43" spans="1:37" ht="15" thickBot="1" x14ac:dyDescent="0.4">
      <c r="A43" s="51" t="s">
        <v>58</v>
      </c>
      <c r="B43" s="515">
        <v>5261404</v>
      </c>
      <c r="C43" s="516">
        <v>1247319</v>
      </c>
      <c r="D43" s="516">
        <v>1287927</v>
      </c>
      <c r="E43" s="523">
        <v>7796650</v>
      </c>
      <c r="F43" s="539">
        <v>4132495</v>
      </c>
      <c r="G43" s="540">
        <v>738219</v>
      </c>
      <c r="H43" s="541">
        <v>648081</v>
      </c>
      <c r="I43" s="94">
        <v>5518795</v>
      </c>
      <c r="J43" s="553">
        <v>1128909</v>
      </c>
      <c r="K43" s="516">
        <v>509100</v>
      </c>
      <c r="L43" s="523">
        <v>639846</v>
      </c>
      <c r="M43" s="97">
        <v>2277855</v>
      </c>
      <c r="N43" s="564">
        <v>3723543</v>
      </c>
      <c r="O43" s="540">
        <v>951584</v>
      </c>
      <c r="P43" s="540">
        <v>1093762</v>
      </c>
      <c r="Q43" s="98">
        <v>5768889</v>
      </c>
      <c r="R43" s="539">
        <v>3212352</v>
      </c>
      <c r="S43" s="540">
        <v>639502</v>
      </c>
      <c r="T43" s="541">
        <v>662813</v>
      </c>
      <c r="U43" s="94">
        <v>4514667</v>
      </c>
      <c r="V43" s="553">
        <v>511191</v>
      </c>
      <c r="W43" s="516">
        <v>312082</v>
      </c>
      <c r="X43" s="516">
        <v>430949</v>
      </c>
      <c r="Y43" s="495">
        <v>1254222</v>
      </c>
      <c r="Z43" s="515">
        <v>970164</v>
      </c>
      <c r="AA43" s="516">
        <v>255837</v>
      </c>
      <c r="AB43" s="516">
        <v>386644</v>
      </c>
      <c r="AC43" s="98">
        <v>1612645</v>
      </c>
      <c r="AD43" s="553">
        <v>820288</v>
      </c>
      <c r="AE43" s="516">
        <v>156857</v>
      </c>
      <c r="AF43" s="516">
        <v>213422</v>
      </c>
      <c r="AG43" s="98">
        <v>1190567</v>
      </c>
      <c r="AH43" s="553">
        <v>149876</v>
      </c>
      <c r="AI43" s="516">
        <v>98980</v>
      </c>
      <c r="AJ43" s="516">
        <v>173222</v>
      </c>
      <c r="AK43" s="575">
        <v>422078</v>
      </c>
    </row>
    <row r="45" spans="1:37" ht="15" customHeight="1" x14ac:dyDescent="0.35">
      <c r="A45" s="699" t="s">
        <v>450</v>
      </c>
      <c r="B45" s="699"/>
      <c r="C45" s="699"/>
      <c r="D45" s="699"/>
      <c r="E45" s="699"/>
      <c r="F45" s="699"/>
      <c r="G45" s="699"/>
      <c r="H45" s="699"/>
      <c r="I45" s="699"/>
      <c r="J45" s="699"/>
      <c r="K45" s="699"/>
      <c r="L45" s="699"/>
      <c r="M45" s="699"/>
      <c r="N45" s="428"/>
      <c r="O45" s="428"/>
      <c r="P45" s="428"/>
      <c r="Q45" s="428"/>
      <c r="R45" s="428"/>
      <c r="S45" s="428"/>
      <c r="T45" s="428"/>
      <c r="U45" s="428"/>
    </row>
    <row r="46" spans="1:37" ht="68.25" customHeight="1" x14ac:dyDescent="0.35">
      <c r="A46" s="699"/>
      <c r="B46" s="699"/>
      <c r="C46" s="699"/>
      <c r="D46" s="699"/>
      <c r="E46" s="699"/>
      <c r="F46" s="699"/>
      <c r="G46" s="699"/>
      <c r="H46" s="699"/>
      <c r="I46" s="699"/>
      <c r="J46" s="699"/>
      <c r="K46" s="699"/>
      <c r="L46" s="699"/>
      <c r="M46" s="699"/>
      <c r="N46" s="428"/>
      <c r="O46" s="428"/>
      <c r="P46" s="428"/>
      <c r="Q46" s="428"/>
      <c r="R46" s="428"/>
      <c r="S46" s="428"/>
      <c r="T46" s="428"/>
      <c r="U46" s="428"/>
    </row>
    <row r="49" spans="1:37" x14ac:dyDescent="0.35">
      <c r="A49" t="s">
        <v>60</v>
      </c>
    </row>
    <row r="50" spans="1:37" x14ac:dyDescent="0.35">
      <c r="E50" s="1"/>
      <c r="Q50" s="1"/>
      <c r="AC50" s="1"/>
    </row>
    <row r="53" spans="1:37" x14ac:dyDescent="0.35">
      <c r="C53" s="65"/>
    </row>
    <row r="56" spans="1:37" x14ac:dyDescent="0.3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x14ac:dyDescent="0.3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x14ac:dyDescent="0.3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x14ac:dyDescent="0.3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1" spans="1:37" x14ac:dyDescent="0.3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93"/>
      <c r="AI61" s="193"/>
      <c r="AJ61" s="193"/>
      <c r="AK61" s="1"/>
    </row>
    <row r="62" spans="1:37" x14ac:dyDescent="0.35">
      <c r="B62" s="1"/>
      <c r="C62" s="1"/>
      <c r="D62" s="1"/>
      <c r="E62" s="1"/>
      <c r="F62" s="1"/>
      <c r="G62" s="1"/>
      <c r="H62" s="1"/>
      <c r="I62" s="1"/>
      <c r="J62" s="1"/>
      <c r="K62" s="1"/>
      <c r="L62" s="1"/>
      <c r="M62" s="1"/>
      <c r="N62" s="1"/>
      <c r="O62" s="1"/>
      <c r="P62" s="1"/>
      <c r="Q62" s="1"/>
      <c r="R62" s="1"/>
      <c r="S62" s="1"/>
      <c r="T62" s="1"/>
      <c r="U62" s="1"/>
      <c r="V62" s="1"/>
      <c r="W62" s="1"/>
      <c r="X62" s="1"/>
      <c r="Y62" s="1"/>
      <c r="Z62" s="1"/>
      <c r="AA62" s="193"/>
      <c r="AB62" s="193"/>
      <c r="AC62" s="1"/>
      <c r="AD62" s="1"/>
      <c r="AE62" s="193"/>
      <c r="AF62" s="193"/>
      <c r="AG62" s="1"/>
      <c r="AH62" s="1"/>
      <c r="AJ62" s="193"/>
      <c r="AK62" s="1"/>
    </row>
    <row r="63" spans="1:37" x14ac:dyDescent="0.35">
      <c r="B63" s="1"/>
      <c r="C63" s="1"/>
      <c r="D63" s="1"/>
      <c r="E63" s="1"/>
      <c r="F63" s="1"/>
      <c r="G63" s="1"/>
      <c r="H63" s="1"/>
      <c r="I63" s="1"/>
      <c r="J63" s="1"/>
      <c r="K63" s="193"/>
      <c r="L63" s="1"/>
      <c r="M63" s="1"/>
      <c r="N63" s="1"/>
      <c r="O63" s="1"/>
      <c r="P63" s="1"/>
      <c r="Q63" s="1"/>
      <c r="R63" s="1"/>
      <c r="S63" s="1"/>
      <c r="T63" s="1"/>
      <c r="U63" s="1"/>
      <c r="V63" s="1"/>
      <c r="W63" s="1"/>
      <c r="X63" s="1"/>
      <c r="Y63" s="1"/>
      <c r="Z63" s="1"/>
      <c r="AA63" s="1"/>
      <c r="AB63" s="1"/>
      <c r="AC63" s="1"/>
      <c r="AD63" s="1"/>
      <c r="AE63" s="1"/>
      <c r="AF63" s="193"/>
      <c r="AG63" s="1"/>
      <c r="AH63" s="193"/>
      <c r="AI63" s="193"/>
      <c r="AJ63" s="193"/>
      <c r="AK63" s="1"/>
    </row>
    <row r="64" spans="1:37" x14ac:dyDescent="0.35">
      <c r="B64" s="1"/>
      <c r="C64" s="1"/>
      <c r="D64" s="1"/>
      <c r="E64" s="1"/>
      <c r="F64" s="1"/>
      <c r="G64" s="1"/>
      <c r="H64" s="1"/>
      <c r="I64" s="1"/>
      <c r="J64" s="1"/>
      <c r="K64" s="1"/>
      <c r="L64" s="1"/>
      <c r="M64" s="1"/>
      <c r="N64" s="1"/>
      <c r="O64" s="1"/>
      <c r="P64" s="1"/>
      <c r="Q64" s="1"/>
      <c r="R64" s="1"/>
      <c r="S64" s="1"/>
      <c r="T64" s="1"/>
      <c r="U64" s="1"/>
      <c r="V64" s="193"/>
      <c r="W64" s="193"/>
      <c r="X64" s="1"/>
      <c r="Y64" s="1"/>
      <c r="Z64" s="193"/>
      <c r="AA64" s="193"/>
      <c r="AB64" s="193"/>
      <c r="AC64" s="1"/>
      <c r="AD64" s="193"/>
      <c r="AE64" s="193"/>
      <c r="AF64" s="193"/>
      <c r="AG64" s="1"/>
      <c r="AH64" s="193"/>
      <c r="AI64" s="193"/>
      <c r="AK64" s="1"/>
    </row>
    <row r="65" spans="2:37" x14ac:dyDescent="0.3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7" spans="2:37" x14ac:dyDescent="0.3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2:37" x14ac:dyDescent="0.35">
      <c r="B68" s="1"/>
      <c r="C68" s="1"/>
      <c r="D68" s="1"/>
      <c r="E68" s="1"/>
      <c r="F68" s="1"/>
      <c r="G68" s="1"/>
      <c r="H68" s="1"/>
      <c r="I68" s="1"/>
      <c r="J68" s="1"/>
      <c r="K68" s="1"/>
      <c r="L68" s="1"/>
      <c r="M68" s="1"/>
      <c r="N68" s="1"/>
      <c r="O68" s="1"/>
      <c r="P68" s="1"/>
      <c r="Q68" s="1"/>
      <c r="R68" s="1"/>
      <c r="S68" s="1"/>
      <c r="T68" s="193"/>
      <c r="U68" s="1"/>
      <c r="V68" s="1"/>
      <c r="W68" s="1"/>
      <c r="X68" s="1"/>
      <c r="Y68" s="1"/>
      <c r="AC68" s="1"/>
    </row>
    <row r="69" spans="2:37" x14ac:dyDescent="0.35">
      <c r="B69" s="1"/>
      <c r="C69" s="1"/>
      <c r="D69" s="1"/>
      <c r="E69" s="1"/>
      <c r="F69" s="1"/>
      <c r="G69" s="1"/>
      <c r="H69" s="1"/>
      <c r="I69" s="1"/>
      <c r="J69" s="1"/>
      <c r="K69" s="1"/>
      <c r="L69" s="1"/>
      <c r="M69" s="1"/>
      <c r="N69" s="1"/>
      <c r="O69" s="1"/>
      <c r="P69" s="1"/>
      <c r="Q69" s="1"/>
      <c r="R69" s="1"/>
      <c r="S69" s="193"/>
      <c r="T69" s="193"/>
      <c r="U69" s="1"/>
      <c r="V69" s="1"/>
      <c r="W69" s="1"/>
      <c r="X69" s="1"/>
      <c r="Y69" s="1"/>
    </row>
    <row r="71" spans="2:37" x14ac:dyDescent="0.3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2:37" x14ac:dyDescent="0.3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2:37" x14ac:dyDescent="0.3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2:37" x14ac:dyDescent="0.3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sheetData>
  <mergeCells count="14">
    <mergeCell ref="A45:M46"/>
    <mergeCell ref="Z8:AK8"/>
    <mergeCell ref="N8:Y8"/>
    <mergeCell ref="B8:M8"/>
    <mergeCell ref="A9:A10"/>
    <mergeCell ref="B9:E9"/>
    <mergeCell ref="F9:I9"/>
    <mergeCell ref="J9:M9"/>
    <mergeCell ref="AH9:AK9"/>
    <mergeCell ref="R9:U9"/>
    <mergeCell ref="V9:Y9"/>
    <mergeCell ref="Z9:AC9"/>
    <mergeCell ref="AD9:AG9"/>
    <mergeCell ref="N9:Q9"/>
  </mergeCells>
  <hyperlinks>
    <hyperlink ref="A3" location="'W6'!G8" display="Households Aged 50-64" xr:uid="{00000000-0004-0000-0600-000000000000}"/>
    <hyperlink ref="A4" location="'W6'!S8" display="Households Aged 65-79" xr:uid="{00000000-0004-0000-0600-000001000000}"/>
    <hyperlink ref="A5" location="'W6'!AE8" display="Households Age 80 and Over" xr:uid="{00000000-0004-0000-0600-000002000000}"/>
    <hyperlink ref="A2" location="'Appendix Table Menu'!A1" display="Return to Appendix Table Menu" xr:uid="{00000000-0004-0000-0600-000003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8B8B1-0FEE-448B-B29A-239974DB6911}">
  <sheetPr>
    <tabColor theme="9" tint="-0.249977111117893"/>
  </sheetPr>
  <dimension ref="A1:AM37"/>
  <sheetViews>
    <sheetView zoomScaleNormal="100" workbookViewId="0">
      <selection activeCell="A8" sqref="A8:A10"/>
    </sheetView>
  </sheetViews>
  <sheetFormatPr defaultRowHeight="14.5" x14ac:dyDescent="0.35"/>
  <cols>
    <col min="1" max="1" width="19.81640625" customWidth="1"/>
    <col min="2" max="2" width="12.54296875" customWidth="1"/>
    <col min="3" max="3" width="14.26953125" customWidth="1"/>
    <col min="4" max="4" width="13.54296875" customWidth="1"/>
    <col min="5" max="5" width="14.81640625" customWidth="1"/>
    <col min="6" max="6" width="16.54296875" customWidth="1"/>
    <col min="7" max="7" width="17.26953125" customWidth="1"/>
    <col min="8" max="8" width="17" customWidth="1"/>
    <col min="9" max="9" width="15.54296875" customWidth="1"/>
    <col min="10" max="10" width="13.54296875" customWidth="1"/>
    <col min="11" max="11" width="18.1796875" customWidth="1"/>
    <col min="12" max="12" width="17.453125" customWidth="1"/>
    <col min="13" max="13" width="19.453125" customWidth="1"/>
    <col min="14" max="14" width="14.54296875" customWidth="1"/>
    <col min="15" max="15" width="16.1796875" customWidth="1"/>
    <col min="16" max="16" width="16.81640625" customWidth="1"/>
    <col min="17" max="17" width="15.453125" customWidth="1"/>
    <col min="18" max="18" width="13.81640625" customWidth="1"/>
    <col min="19" max="19" width="15.81640625" customWidth="1"/>
    <col min="20" max="20" width="18" customWidth="1"/>
    <col min="21" max="21" width="16.26953125" customWidth="1"/>
    <col min="22" max="22" width="13.453125" customWidth="1"/>
    <col min="23" max="23" width="16.7265625" customWidth="1"/>
    <col min="24" max="24" width="17.1796875" customWidth="1"/>
    <col min="25" max="25" width="18.26953125" customWidth="1"/>
    <col min="26" max="26" width="14.54296875" customWidth="1"/>
    <col min="27" max="27" width="18.1796875" customWidth="1"/>
    <col min="28" max="28" width="16" customWidth="1"/>
    <col min="29" max="29" width="19.81640625" customWidth="1"/>
    <col min="30" max="30" width="13" customWidth="1"/>
    <col min="31" max="31" width="19.54296875" customWidth="1"/>
    <col min="32" max="32" width="17.26953125" customWidth="1"/>
    <col min="33" max="33" width="19.1796875" customWidth="1"/>
    <col min="34" max="34" width="14.1796875" customWidth="1"/>
    <col min="35" max="35" width="18.1796875" customWidth="1"/>
    <col min="36" max="36" width="16.7265625" customWidth="1"/>
    <col min="37" max="37" width="18.7265625" customWidth="1"/>
    <col min="39" max="39" width="10.81640625" customWidth="1"/>
  </cols>
  <sheetData>
    <row r="1" spans="1:37" ht="21" x14ac:dyDescent="0.5">
      <c r="A1" s="750" t="s">
        <v>8</v>
      </c>
      <c r="B1" s="750"/>
      <c r="C1" s="750"/>
      <c r="D1" s="750"/>
      <c r="E1" s="750"/>
      <c r="F1" s="750"/>
      <c r="G1" s="750"/>
      <c r="H1" s="750"/>
      <c r="I1" s="750"/>
      <c r="J1" s="750"/>
      <c r="K1" s="750"/>
      <c r="L1" s="750"/>
      <c r="M1" s="750"/>
    </row>
    <row r="2" spans="1:37" x14ac:dyDescent="0.35">
      <c r="A2" s="112" t="s">
        <v>16</v>
      </c>
    </row>
    <row r="3" spans="1:37" x14ac:dyDescent="0.35">
      <c r="A3" s="92" t="s">
        <v>78</v>
      </c>
    </row>
    <row r="4" spans="1:37" x14ac:dyDescent="0.35">
      <c r="A4" s="92" t="s">
        <v>98</v>
      </c>
    </row>
    <row r="5" spans="1:37" x14ac:dyDescent="0.35">
      <c r="A5" s="92" t="s">
        <v>99</v>
      </c>
      <c r="F5" s="65"/>
    </row>
    <row r="6" spans="1:37" x14ac:dyDescent="0.35">
      <c r="W6" s="335"/>
    </row>
    <row r="7" spans="1:37" ht="15" thickBot="1" x14ac:dyDescent="0.4">
      <c r="A7" s="65" t="s">
        <v>62</v>
      </c>
    </row>
    <row r="8" spans="1:37" x14ac:dyDescent="0.35">
      <c r="A8" s="751" t="s">
        <v>135</v>
      </c>
      <c r="B8" s="730" t="s">
        <v>78</v>
      </c>
      <c r="C8" s="731"/>
      <c r="D8" s="731"/>
      <c r="E8" s="731"/>
      <c r="F8" s="731"/>
      <c r="G8" s="731"/>
      <c r="H8" s="731"/>
      <c r="I8" s="731"/>
      <c r="J8" s="731"/>
      <c r="K8" s="731"/>
      <c r="L8" s="731"/>
      <c r="M8" s="732"/>
      <c r="N8" s="754" t="s">
        <v>98</v>
      </c>
      <c r="O8" s="731"/>
      <c r="P8" s="731"/>
      <c r="Q8" s="731"/>
      <c r="R8" s="731"/>
      <c r="S8" s="731"/>
      <c r="T8" s="731"/>
      <c r="U8" s="731"/>
      <c r="V8" s="731"/>
      <c r="W8" s="731"/>
      <c r="X8" s="731"/>
      <c r="Y8" s="732"/>
      <c r="Z8" s="730" t="s">
        <v>136</v>
      </c>
      <c r="AA8" s="731"/>
      <c r="AB8" s="731"/>
      <c r="AC8" s="731"/>
      <c r="AD8" s="731"/>
      <c r="AE8" s="731"/>
      <c r="AF8" s="731"/>
      <c r="AG8" s="731"/>
      <c r="AH8" s="731"/>
      <c r="AI8" s="731"/>
      <c r="AJ8" s="731"/>
      <c r="AK8" s="755"/>
    </row>
    <row r="9" spans="1:37" ht="15.5" x14ac:dyDescent="0.35">
      <c r="A9" s="752"/>
      <c r="B9" s="756">
        <v>2001</v>
      </c>
      <c r="C9" s="757"/>
      <c r="D9" s="757"/>
      <c r="E9" s="758"/>
      <c r="F9" s="759">
        <v>2019</v>
      </c>
      <c r="G9" s="757"/>
      <c r="H9" s="757"/>
      <c r="I9" s="758"/>
      <c r="J9" s="759">
        <v>2021</v>
      </c>
      <c r="K9" s="757"/>
      <c r="L9" s="757"/>
      <c r="M9" s="758"/>
      <c r="N9" s="759">
        <v>2001</v>
      </c>
      <c r="O9" s="757"/>
      <c r="P9" s="757"/>
      <c r="Q9" s="758"/>
      <c r="R9" s="759">
        <v>2019</v>
      </c>
      <c r="S9" s="757"/>
      <c r="T9" s="757"/>
      <c r="U9" s="758"/>
      <c r="V9" s="759">
        <v>2021</v>
      </c>
      <c r="W9" s="757"/>
      <c r="X9" s="757"/>
      <c r="Y9" s="758"/>
      <c r="Z9" s="759">
        <v>2001</v>
      </c>
      <c r="AA9" s="757"/>
      <c r="AB9" s="757"/>
      <c r="AC9" s="758"/>
      <c r="AD9" s="759">
        <v>2019</v>
      </c>
      <c r="AE9" s="757"/>
      <c r="AF9" s="757"/>
      <c r="AG9" s="758"/>
      <c r="AH9" s="759">
        <v>2021</v>
      </c>
      <c r="AI9" s="757"/>
      <c r="AJ9" s="757"/>
      <c r="AK9" s="758"/>
    </row>
    <row r="10" spans="1:37" ht="29.5" thickBot="1" x14ac:dyDescent="0.4">
      <c r="A10" s="753"/>
      <c r="B10" s="336" t="s">
        <v>127</v>
      </c>
      <c r="C10" s="337" t="s">
        <v>128</v>
      </c>
      <c r="D10" s="337" t="s">
        <v>129</v>
      </c>
      <c r="E10" s="338" t="s">
        <v>137</v>
      </c>
      <c r="F10" s="339" t="s">
        <v>127</v>
      </c>
      <c r="G10" s="337" t="s">
        <v>128</v>
      </c>
      <c r="H10" s="337" t="s">
        <v>129</v>
      </c>
      <c r="I10" s="338" t="s">
        <v>137</v>
      </c>
      <c r="J10" s="339" t="s">
        <v>127</v>
      </c>
      <c r="K10" s="337" t="s">
        <v>128</v>
      </c>
      <c r="L10" s="337" t="s">
        <v>129</v>
      </c>
      <c r="M10" s="338" t="s">
        <v>137</v>
      </c>
      <c r="N10" s="340" t="s">
        <v>127</v>
      </c>
      <c r="O10" s="337" t="s">
        <v>128</v>
      </c>
      <c r="P10" s="337" t="s">
        <v>129</v>
      </c>
      <c r="Q10" s="338" t="s">
        <v>137</v>
      </c>
      <c r="R10" s="339" t="s">
        <v>127</v>
      </c>
      <c r="S10" s="337" t="s">
        <v>128</v>
      </c>
      <c r="T10" s="337" t="s">
        <v>129</v>
      </c>
      <c r="U10" s="338" t="s">
        <v>137</v>
      </c>
      <c r="V10" s="339" t="s">
        <v>127</v>
      </c>
      <c r="W10" s="337" t="s">
        <v>128</v>
      </c>
      <c r="X10" s="337" t="s">
        <v>129</v>
      </c>
      <c r="Y10" s="338" t="s">
        <v>137</v>
      </c>
      <c r="Z10" s="340" t="s">
        <v>127</v>
      </c>
      <c r="AA10" s="337" t="s">
        <v>128</v>
      </c>
      <c r="AB10" s="337" t="s">
        <v>129</v>
      </c>
      <c r="AC10" s="338" t="s">
        <v>137</v>
      </c>
      <c r="AD10" s="339" t="s">
        <v>127</v>
      </c>
      <c r="AE10" s="337" t="s">
        <v>128</v>
      </c>
      <c r="AF10" s="337" t="s">
        <v>129</v>
      </c>
      <c r="AG10" s="338" t="s">
        <v>137</v>
      </c>
      <c r="AH10" s="339" t="s">
        <v>127</v>
      </c>
      <c r="AI10" s="337" t="s">
        <v>128</v>
      </c>
      <c r="AJ10" s="337" t="s">
        <v>129</v>
      </c>
      <c r="AK10" s="338" t="s">
        <v>137</v>
      </c>
    </row>
    <row r="11" spans="1:37" x14ac:dyDescent="0.35">
      <c r="A11" s="341" t="s">
        <v>138</v>
      </c>
      <c r="B11" s="342"/>
      <c r="C11" s="343"/>
      <c r="D11" s="343"/>
      <c r="E11" s="344"/>
      <c r="F11" s="345"/>
      <c r="G11" s="343"/>
      <c r="H11" s="343"/>
      <c r="I11" s="344"/>
      <c r="J11" s="346"/>
      <c r="K11" s="347"/>
      <c r="L11" s="347"/>
      <c r="M11" s="348"/>
      <c r="N11" s="343"/>
      <c r="O11" s="343"/>
      <c r="P11" s="343"/>
      <c r="Q11" s="344"/>
      <c r="R11" s="345"/>
      <c r="S11" s="343"/>
      <c r="T11" s="343"/>
      <c r="U11" s="344"/>
      <c r="V11" s="346"/>
      <c r="W11" s="347"/>
      <c r="X11" s="347"/>
      <c r="Y11" s="348"/>
      <c r="Z11" s="343"/>
      <c r="AA11" s="343"/>
      <c r="AB11" s="343"/>
      <c r="AC11" s="344"/>
      <c r="AD11" s="345"/>
      <c r="AE11" s="343"/>
      <c r="AF11" s="343"/>
      <c r="AG11" s="344"/>
      <c r="AH11" s="346"/>
      <c r="AI11" s="347"/>
      <c r="AJ11" s="347"/>
      <c r="AK11" s="349"/>
    </row>
    <row r="12" spans="1:37" x14ac:dyDescent="0.35">
      <c r="A12" s="350" t="s">
        <v>139</v>
      </c>
      <c r="B12" s="351">
        <v>167.31100000000001</v>
      </c>
      <c r="C12" s="352">
        <v>143.31899999999999</v>
      </c>
      <c r="D12" s="352">
        <v>769.82500000000005</v>
      </c>
      <c r="E12" s="353">
        <v>1080.4549999999999</v>
      </c>
      <c r="F12" s="354">
        <v>177.00200000000001</v>
      </c>
      <c r="G12" s="355">
        <v>170.22300000000001</v>
      </c>
      <c r="H12" s="355">
        <v>1000.4880000000001</v>
      </c>
      <c r="I12" s="356">
        <v>1347.7130000000002</v>
      </c>
      <c r="J12" s="355">
        <v>150.97499999999999</v>
      </c>
      <c r="K12" s="355">
        <v>173.613</v>
      </c>
      <c r="L12" s="355">
        <v>1218.43</v>
      </c>
      <c r="M12" s="357">
        <v>1543.018</v>
      </c>
      <c r="N12" s="358">
        <v>365.11599999999999</v>
      </c>
      <c r="O12" s="352">
        <v>317.39699999999999</v>
      </c>
      <c r="P12" s="352">
        <v>682.94399999999996</v>
      </c>
      <c r="Q12" s="353">
        <v>1365.4570000000001</v>
      </c>
      <c r="R12" s="354">
        <v>268.93200000000002</v>
      </c>
      <c r="S12" s="355">
        <v>258.81900000000002</v>
      </c>
      <c r="T12" s="355">
        <v>936.05</v>
      </c>
      <c r="U12" s="356">
        <v>1463.8009999999999</v>
      </c>
      <c r="V12" s="354">
        <v>258.93799999999999</v>
      </c>
      <c r="W12" s="355">
        <v>255.233</v>
      </c>
      <c r="X12" s="355">
        <v>1169.702</v>
      </c>
      <c r="Y12" s="357">
        <v>1683.873</v>
      </c>
      <c r="Z12" s="358">
        <v>243.66200000000001</v>
      </c>
      <c r="AA12" s="352">
        <v>221.97300000000001</v>
      </c>
      <c r="AB12" s="352">
        <v>342.95600000000002</v>
      </c>
      <c r="AC12" s="353">
        <v>808.59100000000001</v>
      </c>
      <c r="AD12" s="354">
        <v>152.41499999999999</v>
      </c>
      <c r="AE12" s="355">
        <v>157.453</v>
      </c>
      <c r="AF12" s="355">
        <v>424.661</v>
      </c>
      <c r="AG12" s="356">
        <v>734.529</v>
      </c>
      <c r="AH12" s="356">
        <v>124.139</v>
      </c>
      <c r="AI12" s="355">
        <v>141.261</v>
      </c>
      <c r="AJ12" s="355">
        <v>496.84800000000001</v>
      </c>
      <c r="AK12" s="356">
        <v>762.24800000000005</v>
      </c>
    </row>
    <row r="13" spans="1:37" x14ac:dyDescent="0.35">
      <c r="A13" s="359" t="s">
        <v>140</v>
      </c>
      <c r="B13" s="50">
        <v>800.55200000000002</v>
      </c>
      <c r="C13" s="68">
        <v>382.572</v>
      </c>
      <c r="D13" s="68">
        <v>454.99200000000002</v>
      </c>
      <c r="E13" s="170">
        <v>1638.116</v>
      </c>
      <c r="F13" s="360">
        <v>808.22699999999998</v>
      </c>
      <c r="G13" s="16">
        <v>466.38099999999997</v>
      </c>
      <c r="H13" s="16">
        <v>550.11199999999997</v>
      </c>
      <c r="I13" s="17">
        <v>1824.7199999999998</v>
      </c>
      <c r="J13" s="16">
        <v>721.53200000000004</v>
      </c>
      <c r="K13" s="16">
        <v>417.01</v>
      </c>
      <c r="L13" s="16">
        <v>590.32299999999998</v>
      </c>
      <c r="M13" s="21">
        <v>1728.8649999999998</v>
      </c>
      <c r="N13" s="95">
        <v>1737.979</v>
      </c>
      <c r="O13" s="68">
        <v>571.22299999999996</v>
      </c>
      <c r="P13" s="68">
        <v>433.94799999999998</v>
      </c>
      <c r="Q13" s="170">
        <v>2743.15</v>
      </c>
      <c r="R13" s="360">
        <v>1428.107</v>
      </c>
      <c r="S13" s="16">
        <v>658.71199999999999</v>
      </c>
      <c r="T13" s="16">
        <v>650.12599999999998</v>
      </c>
      <c r="U13" s="17">
        <v>2736.9449999999997</v>
      </c>
      <c r="V13" s="360">
        <v>1359.211</v>
      </c>
      <c r="W13" s="16">
        <v>697.447</v>
      </c>
      <c r="X13" s="16">
        <v>771.23900000000003</v>
      </c>
      <c r="Y13" s="21">
        <v>2827.8969999999999</v>
      </c>
      <c r="Z13" s="95">
        <v>822.19200000000001</v>
      </c>
      <c r="AA13" s="68">
        <v>260.47399999999999</v>
      </c>
      <c r="AB13" s="68">
        <v>127.184</v>
      </c>
      <c r="AC13" s="170">
        <v>1209.8499999999999</v>
      </c>
      <c r="AD13" s="360">
        <v>810.52700000000004</v>
      </c>
      <c r="AE13" s="16">
        <v>315.27199999999999</v>
      </c>
      <c r="AF13" s="16">
        <v>245.49100000000001</v>
      </c>
      <c r="AG13" s="17">
        <v>1371.29</v>
      </c>
      <c r="AH13" s="360">
        <v>749.06500000000005</v>
      </c>
      <c r="AI13" s="16">
        <v>303.79300000000001</v>
      </c>
      <c r="AJ13" s="16">
        <v>281.86</v>
      </c>
      <c r="AK13" s="356">
        <v>1334.7180000000003</v>
      </c>
    </row>
    <row r="14" spans="1:37" x14ac:dyDescent="0.35">
      <c r="A14" s="350" t="s">
        <v>141</v>
      </c>
      <c r="B14" s="351">
        <v>1325.5070000000001</v>
      </c>
      <c r="C14" s="352">
        <v>513.07500000000005</v>
      </c>
      <c r="D14" s="352">
        <v>266.09199999999998</v>
      </c>
      <c r="E14" s="353">
        <v>2104.674</v>
      </c>
      <c r="F14" s="360">
        <v>1369.1980000000001</v>
      </c>
      <c r="G14" s="355">
        <v>564.29100000000005</v>
      </c>
      <c r="H14" s="355">
        <v>315.93299999999999</v>
      </c>
      <c r="I14" s="17">
        <v>2249.422</v>
      </c>
      <c r="J14" s="355">
        <v>1265.9659999999999</v>
      </c>
      <c r="K14" s="355">
        <v>534.78499999999997</v>
      </c>
      <c r="L14" s="355">
        <v>369.4</v>
      </c>
      <c r="M14" s="357">
        <v>2170.1509999999998</v>
      </c>
      <c r="N14" s="358">
        <v>1950.049</v>
      </c>
      <c r="O14" s="352">
        <v>332.863</v>
      </c>
      <c r="P14" s="352">
        <v>147.13499999999999</v>
      </c>
      <c r="Q14" s="353">
        <v>2430.047</v>
      </c>
      <c r="R14" s="354">
        <v>2016.143</v>
      </c>
      <c r="S14" s="355">
        <v>568.08299999999997</v>
      </c>
      <c r="T14" s="355">
        <v>297.68599999999998</v>
      </c>
      <c r="U14" s="356">
        <v>2881.9120000000003</v>
      </c>
      <c r="V14" s="354">
        <v>2001.7070000000001</v>
      </c>
      <c r="W14" s="355">
        <v>611.58799999999997</v>
      </c>
      <c r="X14" s="355">
        <v>361.32299999999998</v>
      </c>
      <c r="Y14" s="357">
        <v>2974.6179999999999</v>
      </c>
      <c r="Z14" s="358">
        <v>655.80899999999997</v>
      </c>
      <c r="AA14" s="352">
        <v>65.641999999999996</v>
      </c>
      <c r="AB14" s="352">
        <v>26.175999999999998</v>
      </c>
      <c r="AC14" s="353">
        <v>747.62699999999995</v>
      </c>
      <c r="AD14" s="354">
        <v>836.78</v>
      </c>
      <c r="AE14" s="355">
        <v>149.67400000000001</v>
      </c>
      <c r="AF14" s="355">
        <v>77.841999999999999</v>
      </c>
      <c r="AG14" s="356">
        <v>1064.296</v>
      </c>
      <c r="AH14" s="354">
        <v>768.697</v>
      </c>
      <c r="AI14" s="355">
        <v>169.59700000000001</v>
      </c>
      <c r="AJ14" s="355">
        <v>92.432000000000002</v>
      </c>
      <c r="AK14" s="356">
        <v>1030.7259999999999</v>
      </c>
    </row>
    <row r="15" spans="1:37" x14ac:dyDescent="0.35">
      <c r="A15" s="359" t="s">
        <v>142</v>
      </c>
      <c r="B15" s="50">
        <v>3313.172</v>
      </c>
      <c r="C15" s="68">
        <v>791.61599999999999</v>
      </c>
      <c r="D15" s="68">
        <v>214.84</v>
      </c>
      <c r="E15" s="170">
        <v>4319.6279999999997</v>
      </c>
      <c r="F15" s="360">
        <v>3762.502</v>
      </c>
      <c r="G15" s="16">
        <v>872.53300000000002</v>
      </c>
      <c r="H15" s="16">
        <v>269.41399999999999</v>
      </c>
      <c r="I15" s="17">
        <v>4904.4489999999996</v>
      </c>
      <c r="J15" s="16">
        <v>3601.2930000000001</v>
      </c>
      <c r="K15" s="16">
        <v>907.33600000000001</v>
      </c>
      <c r="L15" s="16">
        <v>312.99</v>
      </c>
      <c r="M15" s="21">
        <v>4821.6189999999997</v>
      </c>
      <c r="N15" s="95">
        <v>2729.8789999999999</v>
      </c>
      <c r="O15" s="68">
        <v>274.60199999999998</v>
      </c>
      <c r="P15" s="68">
        <v>64.629000000000005</v>
      </c>
      <c r="Q15" s="170">
        <v>3069.11</v>
      </c>
      <c r="R15" s="360">
        <v>3989.181</v>
      </c>
      <c r="S15" s="16">
        <v>636.58500000000004</v>
      </c>
      <c r="T15" s="16">
        <v>185.833</v>
      </c>
      <c r="U15" s="17">
        <v>4811.5989999999993</v>
      </c>
      <c r="V15" s="360">
        <v>4075.6289999999999</v>
      </c>
      <c r="W15" s="16">
        <v>719.202</v>
      </c>
      <c r="X15" s="16">
        <v>242.8</v>
      </c>
      <c r="Y15" s="21">
        <v>5037.6310000000003</v>
      </c>
      <c r="Z15" s="95">
        <v>655.92</v>
      </c>
      <c r="AA15" s="68">
        <v>34.137</v>
      </c>
      <c r="AB15" s="15">
        <v>6.4260000000000002</v>
      </c>
      <c r="AC15" s="170">
        <v>696.48299999999995</v>
      </c>
      <c r="AD15" s="360">
        <v>1132.954</v>
      </c>
      <c r="AE15" s="16">
        <v>115.93300000000001</v>
      </c>
      <c r="AF15" s="16">
        <v>38.631</v>
      </c>
      <c r="AG15" s="17">
        <v>1287.518</v>
      </c>
      <c r="AH15" s="360">
        <v>1059.367</v>
      </c>
      <c r="AI15" s="16">
        <v>119.776</v>
      </c>
      <c r="AJ15" s="16">
        <v>49.378999999999998</v>
      </c>
      <c r="AK15" s="356">
        <v>1228.5219999999999</v>
      </c>
    </row>
    <row r="16" spans="1:37" x14ac:dyDescent="0.35">
      <c r="A16" s="350" t="s">
        <v>143</v>
      </c>
      <c r="B16" s="351">
        <v>9598.2119999999995</v>
      </c>
      <c r="C16" s="352">
        <v>667.24800000000005</v>
      </c>
      <c r="D16" s="352">
        <v>103.886</v>
      </c>
      <c r="E16" s="353">
        <v>10369.346</v>
      </c>
      <c r="F16" s="354">
        <v>14456.231</v>
      </c>
      <c r="G16" s="355">
        <v>844.40599999999995</v>
      </c>
      <c r="H16" s="355">
        <v>129.239</v>
      </c>
      <c r="I16" s="356">
        <v>15429.875999999998</v>
      </c>
      <c r="J16" s="355">
        <v>15327.855</v>
      </c>
      <c r="K16" s="355">
        <v>938.49</v>
      </c>
      <c r="L16" s="355">
        <v>156.75</v>
      </c>
      <c r="M16" s="357">
        <v>16423.095000000001</v>
      </c>
      <c r="N16" s="358">
        <v>3093.701</v>
      </c>
      <c r="O16" s="352">
        <v>127.655</v>
      </c>
      <c r="P16" s="352">
        <v>22.428000000000001</v>
      </c>
      <c r="Q16" s="353">
        <v>3243.7840000000001</v>
      </c>
      <c r="R16" s="354">
        <v>7556.6809999999996</v>
      </c>
      <c r="S16" s="355">
        <v>397.76499999999999</v>
      </c>
      <c r="T16" s="355">
        <v>61.103999999999999</v>
      </c>
      <c r="U16" s="356">
        <v>8015.55</v>
      </c>
      <c r="V16" s="354">
        <v>8123.03</v>
      </c>
      <c r="W16" s="355">
        <v>476.91199999999998</v>
      </c>
      <c r="X16" s="355">
        <v>84.787000000000006</v>
      </c>
      <c r="Y16" s="357">
        <v>8684.7289999999994</v>
      </c>
      <c r="Z16" s="358">
        <v>591.69100000000003</v>
      </c>
      <c r="AA16" s="361">
        <v>8.5939999999999994</v>
      </c>
      <c r="AB16" s="361">
        <v>2.5449999999999999</v>
      </c>
      <c r="AC16" s="353">
        <v>602.83000000000004</v>
      </c>
      <c r="AD16" s="354">
        <v>1349.04</v>
      </c>
      <c r="AE16" s="355">
        <v>46.246000000000002</v>
      </c>
      <c r="AF16" s="362">
        <v>9.0510000000000002</v>
      </c>
      <c r="AG16" s="356">
        <v>1404.337</v>
      </c>
      <c r="AH16" s="354">
        <v>1384.482</v>
      </c>
      <c r="AI16" s="355">
        <v>53.228000000000002</v>
      </c>
      <c r="AJ16" s="355">
        <v>15.933</v>
      </c>
      <c r="AK16" s="356">
        <v>1453.643</v>
      </c>
    </row>
    <row r="17" spans="1:39" x14ac:dyDescent="0.35">
      <c r="A17" s="363" t="s">
        <v>26</v>
      </c>
      <c r="B17" s="364">
        <v>15204.754000000001</v>
      </c>
      <c r="C17" s="365">
        <v>2497.83</v>
      </c>
      <c r="D17" s="365">
        <v>1809.635</v>
      </c>
      <c r="E17" s="366">
        <v>19512.219000000001</v>
      </c>
      <c r="F17" s="367">
        <v>20573.16</v>
      </c>
      <c r="G17" s="365">
        <v>2917.8339999999998</v>
      </c>
      <c r="H17" s="365">
        <v>2265.1860000000001</v>
      </c>
      <c r="I17" s="366">
        <v>25756.18</v>
      </c>
      <c r="J17" s="365">
        <v>21067.620999999999</v>
      </c>
      <c r="K17" s="368">
        <v>2971.2339999999999</v>
      </c>
      <c r="L17" s="368">
        <v>2647.893</v>
      </c>
      <c r="M17" s="369">
        <v>26686.748</v>
      </c>
      <c r="N17" s="367">
        <v>9876.7240000000002</v>
      </c>
      <c r="O17" s="365">
        <v>1623.74</v>
      </c>
      <c r="P17" s="365">
        <v>1351.0840000000001</v>
      </c>
      <c r="Q17" s="366">
        <v>12851.548000000001</v>
      </c>
      <c r="R17" s="367">
        <v>15259.043999999998</v>
      </c>
      <c r="S17" s="365">
        <v>2519.9639999999999</v>
      </c>
      <c r="T17" s="365">
        <v>2130.7989999999995</v>
      </c>
      <c r="U17" s="366">
        <v>19909.806999999997</v>
      </c>
      <c r="V17" s="370">
        <v>15818.514999999999</v>
      </c>
      <c r="W17" s="368">
        <v>2760.3820000000001</v>
      </c>
      <c r="X17" s="368">
        <v>2629.8510000000001</v>
      </c>
      <c r="Y17" s="369">
        <v>21208.748</v>
      </c>
      <c r="Z17" s="367">
        <v>2969.2739999999999</v>
      </c>
      <c r="AA17" s="365">
        <v>590.82000000000005</v>
      </c>
      <c r="AB17" s="365">
        <v>505.28699999999998</v>
      </c>
      <c r="AC17" s="366">
        <v>4065.3809999999999</v>
      </c>
      <c r="AD17" s="367">
        <v>4281.7160000000003</v>
      </c>
      <c r="AE17" s="365">
        <v>784.57799999999997</v>
      </c>
      <c r="AF17" s="365">
        <v>795.67600000000004</v>
      </c>
      <c r="AG17" s="366">
        <v>5861.97</v>
      </c>
      <c r="AH17" s="367">
        <v>4085.75</v>
      </c>
      <c r="AI17" s="367">
        <v>787.65499999999986</v>
      </c>
      <c r="AJ17" s="367">
        <v>936.45200000000011</v>
      </c>
      <c r="AK17" s="366">
        <v>5809.857</v>
      </c>
      <c r="AL17" s="1"/>
    </row>
    <row r="18" spans="1:39" x14ac:dyDescent="0.35">
      <c r="A18" s="341" t="s">
        <v>89</v>
      </c>
      <c r="B18" s="342"/>
      <c r="C18" s="343"/>
      <c r="D18" s="343"/>
      <c r="E18" s="344"/>
      <c r="F18" s="345"/>
      <c r="G18" s="343"/>
      <c r="H18" s="343"/>
      <c r="I18" s="344"/>
      <c r="J18" s="372"/>
      <c r="K18" s="347"/>
      <c r="L18" s="347"/>
      <c r="M18" s="348"/>
      <c r="N18" s="343"/>
      <c r="O18" s="343"/>
      <c r="P18" s="343"/>
      <c r="Q18" s="344"/>
      <c r="R18" s="345"/>
      <c r="S18" s="343"/>
      <c r="T18" s="343"/>
      <c r="U18" s="344"/>
      <c r="V18" s="372"/>
      <c r="W18" s="347"/>
      <c r="X18" s="347"/>
      <c r="Y18" s="348"/>
      <c r="Z18" s="343"/>
      <c r="AA18" s="343"/>
      <c r="AB18" s="343"/>
      <c r="AC18" s="344"/>
      <c r="AD18" s="345"/>
      <c r="AE18" s="343"/>
      <c r="AF18" s="343"/>
      <c r="AG18" s="344"/>
      <c r="AH18" s="372"/>
      <c r="AI18" s="347"/>
      <c r="AJ18" s="347"/>
      <c r="AK18" s="349"/>
    </row>
    <row r="19" spans="1:39" x14ac:dyDescent="0.35">
      <c r="A19" s="350" t="s">
        <v>139</v>
      </c>
      <c r="B19" s="351">
        <v>248.821</v>
      </c>
      <c r="C19" s="352">
        <v>177.83799999999999</v>
      </c>
      <c r="D19" s="352">
        <v>741.11900000000003</v>
      </c>
      <c r="E19" s="353">
        <v>1167.778</v>
      </c>
      <c r="F19" s="354">
        <v>366.59199999999998</v>
      </c>
      <c r="G19" s="355">
        <v>257.76299999999998</v>
      </c>
      <c r="H19" s="355">
        <v>1353.8040000000001</v>
      </c>
      <c r="I19" s="356">
        <v>1978.1590000000001</v>
      </c>
      <c r="J19" s="354">
        <v>330.70600000000002</v>
      </c>
      <c r="K19" s="355">
        <v>211.36799999999999</v>
      </c>
      <c r="L19" s="355">
        <v>1396.298</v>
      </c>
      <c r="M19" s="357">
        <v>1938.3720000000001</v>
      </c>
      <c r="N19" s="358">
        <v>375.08699999999999</v>
      </c>
      <c r="O19" s="352">
        <v>217.98400000000001</v>
      </c>
      <c r="P19" s="352">
        <v>502.649</v>
      </c>
      <c r="Q19" s="353">
        <v>1095.72</v>
      </c>
      <c r="R19" s="354">
        <v>389.089</v>
      </c>
      <c r="S19" s="355">
        <v>280.52</v>
      </c>
      <c r="T19" s="355">
        <v>797.69399999999996</v>
      </c>
      <c r="U19" s="356">
        <v>1467.3029999999999</v>
      </c>
      <c r="V19" s="354">
        <v>363.87400000000002</v>
      </c>
      <c r="W19" s="355">
        <v>263.54199999999997</v>
      </c>
      <c r="X19" s="355">
        <v>882.28099999999995</v>
      </c>
      <c r="Y19" s="357">
        <v>1509.6969999999999</v>
      </c>
      <c r="Z19" s="358">
        <v>233.70599999999999</v>
      </c>
      <c r="AA19" s="352">
        <v>101.3</v>
      </c>
      <c r="AB19" s="352">
        <v>285.56400000000002</v>
      </c>
      <c r="AC19" s="353">
        <v>620.57000000000005</v>
      </c>
      <c r="AD19" s="354">
        <v>169.25299999999999</v>
      </c>
      <c r="AE19" s="355">
        <v>107.32899999999999</v>
      </c>
      <c r="AF19" s="355">
        <v>342.74400000000003</v>
      </c>
      <c r="AG19" s="356">
        <v>619.32600000000002</v>
      </c>
      <c r="AH19" s="354">
        <v>147.399</v>
      </c>
      <c r="AI19" s="355">
        <v>90.632999999999996</v>
      </c>
      <c r="AJ19" s="355">
        <v>318.70499999999998</v>
      </c>
      <c r="AK19" s="356">
        <v>556.73699999999997</v>
      </c>
    </row>
    <row r="20" spans="1:39" x14ac:dyDescent="0.35">
      <c r="A20" s="359" t="s">
        <v>140</v>
      </c>
      <c r="B20" s="50">
        <v>332.18</v>
      </c>
      <c r="C20" s="68">
        <v>419.79899999999998</v>
      </c>
      <c r="D20" s="68">
        <v>270.51400000000001</v>
      </c>
      <c r="E20" s="170">
        <v>1022.4930000000001</v>
      </c>
      <c r="F20" s="360">
        <v>378.10700000000003</v>
      </c>
      <c r="G20" s="16">
        <v>609.178</v>
      </c>
      <c r="H20" s="16">
        <v>637.47500000000002</v>
      </c>
      <c r="I20" s="17">
        <v>1624.7600000000002</v>
      </c>
      <c r="J20" s="360">
        <v>338.649</v>
      </c>
      <c r="K20" s="16">
        <v>510.74700000000001</v>
      </c>
      <c r="L20" s="16">
        <v>699.98699999999997</v>
      </c>
      <c r="M20" s="21">
        <v>1549.3829999999998</v>
      </c>
      <c r="N20" s="95">
        <v>362.02499999999998</v>
      </c>
      <c r="O20" s="68">
        <v>332.452</v>
      </c>
      <c r="P20" s="68">
        <v>228.78800000000001</v>
      </c>
      <c r="Q20" s="170">
        <v>923.26499999999999</v>
      </c>
      <c r="R20" s="360">
        <v>424.839</v>
      </c>
      <c r="S20" s="16">
        <v>504.608</v>
      </c>
      <c r="T20" s="16">
        <v>469.05900000000003</v>
      </c>
      <c r="U20" s="17">
        <v>1398.5060000000001</v>
      </c>
      <c r="V20" s="360">
        <v>424.07900000000001</v>
      </c>
      <c r="W20" s="16">
        <v>471.62799999999999</v>
      </c>
      <c r="X20" s="1">
        <v>534.16800000000001</v>
      </c>
      <c r="Y20" s="21">
        <v>1429.875</v>
      </c>
      <c r="Z20" s="95">
        <v>214.5</v>
      </c>
      <c r="AA20" s="68">
        <v>171.32400000000001</v>
      </c>
      <c r="AB20" s="68">
        <v>167.29900000000001</v>
      </c>
      <c r="AC20" s="170">
        <v>553.12300000000005</v>
      </c>
      <c r="AD20" s="360">
        <v>217.386</v>
      </c>
      <c r="AE20" s="16">
        <v>180.55</v>
      </c>
      <c r="AF20" s="16">
        <v>280.40199999999999</v>
      </c>
      <c r="AG20" s="17">
        <v>678.33799999999997</v>
      </c>
      <c r="AH20" s="360">
        <v>187.25399999999999</v>
      </c>
      <c r="AI20" s="16">
        <v>144.39400000000001</v>
      </c>
      <c r="AJ20" s="16">
        <v>242.45400000000001</v>
      </c>
      <c r="AK20" s="17">
        <v>574.10200000000009</v>
      </c>
    </row>
    <row r="21" spans="1:39" x14ac:dyDescent="0.35">
      <c r="A21" s="350" t="s">
        <v>141</v>
      </c>
      <c r="B21" s="351">
        <v>539.42499999999995</v>
      </c>
      <c r="C21" s="352">
        <v>292.58699999999999</v>
      </c>
      <c r="D21" s="352">
        <v>39.835000000000001</v>
      </c>
      <c r="E21" s="353">
        <v>871.84699999999998</v>
      </c>
      <c r="F21" s="354">
        <v>654.04499999999996</v>
      </c>
      <c r="G21" s="355">
        <v>547.94500000000005</v>
      </c>
      <c r="H21" s="355">
        <v>196.79599999999999</v>
      </c>
      <c r="I21" s="356">
        <v>1398.7860000000001</v>
      </c>
      <c r="J21" s="354">
        <v>592.37599999999998</v>
      </c>
      <c r="K21" s="355">
        <v>537.42899999999997</v>
      </c>
      <c r="L21" s="355">
        <v>248.048</v>
      </c>
      <c r="M21" s="357">
        <v>1377.8529999999998</v>
      </c>
      <c r="N21" s="358">
        <v>268.178</v>
      </c>
      <c r="O21" s="352">
        <v>143.185</v>
      </c>
      <c r="P21" s="352">
        <v>28.245000000000001</v>
      </c>
      <c r="Q21" s="353">
        <v>439.608</v>
      </c>
      <c r="R21" s="354">
        <v>380.72500000000002</v>
      </c>
      <c r="S21" s="355">
        <v>280.286</v>
      </c>
      <c r="T21" s="355">
        <v>99.007999999999996</v>
      </c>
      <c r="U21" s="356">
        <v>760.01900000000001</v>
      </c>
      <c r="V21" s="354">
        <v>360.18799999999999</v>
      </c>
      <c r="W21" s="355">
        <v>317.875</v>
      </c>
      <c r="X21" s="355">
        <v>126.584</v>
      </c>
      <c r="Y21" s="357">
        <v>804.64699999999993</v>
      </c>
      <c r="Z21" s="358">
        <v>110.953</v>
      </c>
      <c r="AA21" s="352">
        <v>53.865000000000002</v>
      </c>
      <c r="AB21" s="352">
        <v>53.19</v>
      </c>
      <c r="AC21" s="353">
        <v>218.00800000000001</v>
      </c>
      <c r="AD21" s="354">
        <v>131.42599999999999</v>
      </c>
      <c r="AE21" s="355">
        <v>91.12</v>
      </c>
      <c r="AF21" s="355">
        <v>76.584000000000003</v>
      </c>
      <c r="AG21" s="356">
        <v>299.13</v>
      </c>
      <c r="AH21" s="354">
        <v>114.705</v>
      </c>
      <c r="AI21" s="355">
        <v>92.474999999999994</v>
      </c>
      <c r="AJ21" s="355">
        <v>74.680000000000007</v>
      </c>
      <c r="AK21" s="356">
        <v>281.86</v>
      </c>
    </row>
    <row r="22" spans="1:39" x14ac:dyDescent="0.35">
      <c r="A22" s="359" t="s">
        <v>142</v>
      </c>
      <c r="B22" s="50">
        <v>1023.138</v>
      </c>
      <c r="C22" s="68">
        <v>135.363</v>
      </c>
      <c r="D22" s="68">
        <v>15.762</v>
      </c>
      <c r="E22" s="170">
        <v>1174.2629999999999</v>
      </c>
      <c r="F22" s="360">
        <v>1404.4570000000001</v>
      </c>
      <c r="G22" s="16">
        <v>451.92899999999997</v>
      </c>
      <c r="H22" s="16">
        <v>59.384</v>
      </c>
      <c r="I22" s="17">
        <v>1915.77</v>
      </c>
      <c r="J22" s="360">
        <v>1316.0070000000001</v>
      </c>
      <c r="K22" s="16">
        <v>520.10400000000004</v>
      </c>
      <c r="L22" s="16">
        <v>82.644000000000005</v>
      </c>
      <c r="M22" s="21">
        <v>1918.7550000000001</v>
      </c>
      <c r="N22" s="95">
        <v>324.12099999999998</v>
      </c>
      <c r="O22" s="68">
        <v>42.493000000000002</v>
      </c>
      <c r="P22" s="15">
        <v>8.5190000000000001</v>
      </c>
      <c r="Q22" s="170">
        <v>375.13299999999998</v>
      </c>
      <c r="R22" s="360">
        <v>561.42899999999997</v>
      </c>
      <c r="S22" s="16">
        <v>191.95599999999999</v>
      </c>
      <c r="T22" s="16">
        <v>33.177</v>
      </c>
      <c r="U22" s="17">
        <v>786.56200000000001</v>
      </c>
      <c r="V22" s="360">
        <v>595.16899999999998</v>
      </c>
      <c r="W22" s="16">
        <v>218.75299999999999</v>
      </c>
      <c r="X22" s="16">
        <v>54.792000000000002</v>
      </c>
      <c r="Y22" s="21">
        <v>868.71400000000006</v>
      </c>
      <c r="Z22" s="95">
        <v>108.44499999999999</v>
      </c>
      <c r="AA22" s="68">
        <v>31.388000000000002</v>
      </c>
      <c r="AB22" s="68">
        <v>20.122</v>
      </c>
      <c r="AC22" s="170">
        <v>159.95500000000001</v>
      </c>
      <c r="AD22" s="360">
        <v>164.38499999999999</v>
      </c>
      <c r="AE22" s="16">
        <v>63.058999999999997</v>
      </c>
      <c r="AF22" s="16">
        <v>44.853999999999999</v>
      </c>
      <c r="AG22" s="17">
        <v>272.298</v>
      </c>
      <c r="AH22" s="360">
        <v>138.92500000000001</v>
      </c>
      <c r="AI22" s="16">
        <v>55.052</v>
      </c>
      <c r="AJ22" s="16">
        <v>53.965000000000003</v>
      </c>
      <c r="AK22" s="17">
        <v>247.94200000000001</v>
      </c>
    </row>
    <row r="23" spans="1:39" x14ac:dyDescent="0.35">
      <c r="A23" s="350" t="s">
        <v>143</v>
      </c>
      <c r="B23" s="351">
        <v>1083.175</v>
      </c>
      <c r="C23" s="352">
        <v>30.321000000000002</v>
      </c>
      <c r="D23" s="361">
        <v>2.11</v>
      </c>
      <c r="E23" s="353">
        <v>1115.606</v>
      </c>
      <c r="F23" s="354">
        <v>2192.71</v>
      </c>
      <c r="G23" s="355">
        <v>126.742</v>
      </c>
      <c r="H23" s="355">
        <v>5.7720000000000002</v>
      </c>
      <c r="I23" s="356">
        <v>2325.2240000000002</v>
      </c>
      <c r="J23" s="354">
        <v>2260.1019999999999</v>
      </c>
      <c r="K23" s="355">
        <v>182.64599999999999</v>
      </c>
      <c r="L23" s="362">
        <v>18.312000000000001</v>
      </c>
      <c r="M23" s="357">
        <v>2461.06</v>
      </c>
      <c r="N23" s="358">
        <v>248.23599999999999</v>
      </c>
      <c r="O23" s="361">
        <v>9.3859999999999992</v>
      </c>
      <c r="P23" s="361">
        <v>2.141</v>
      </c>
      <c r="Q23" s="353">
        <v>259.76299999999998</v>
      </c>
      <c r="R23" s="354">
        <v>656.79</v>
      </c>
      <c r="S23" s="355">
        <v>53.823999999999998</v>
      </c>
      <c r="T23" s="355">
        <v>2.3479999999999999</v>
      </c>
      <c r="U23" s="356">
        <v>712.96199999999988</v>
      </c>
      <c r="V23" s="354">
        <v>708.41700000000003</v>
      </c>
      <c r="W23" s="355">
        <v>69.453999999999994</v>
      </c>
      <c r="X23" s="355">
        <v>14.842000000000001</v>
      </c>
      <c r="Y23" s="357">
        <v>792.71299999999997</v>
      </c>
      <c r="Z23" s="358">
        <v>82.908000000000001</v>
      </c>
      <c r="AA23" s="352">
        <v>13.558999999999999</v>
      </c>
      <c r="AB23" s="361">
        <v>3.9649999999999999</v>
      </c>
      <c r="AC23" s="353">
        <v>100.432</v>
      </c>
      <c r="AD23" s="354">
        <v>187.32900000000001</v>
      </c>
      <c r="AE23" s="355">
        <v>37.136000000000003</v>
      </c>
      <c r="AF23" s="355">
        <v>2.8149999999999999</v>
      </c>
      <c r="AG23" s="356">
        <v>227.28</v>
      </c>
      <c r="AH23" s="354">
        <v>163.61799999999999</v>
      </c>
      <c r="AI23" s="355">
        <v>36.137999999999998</v>
      </c>
      <c r="AJ23" s="355">
        <v>20.300999999999998</v>
      </c>
      <c r="AK23" s="356">
        <v>220.05699999999999</v>
      </c>
    </row>
    <row r="24" spans="1:39" x14ac:dyDescent="0.35">
      <c r="A24" s="363" t="s">
        <v>26</v>
      </c>
      <c r="B24" s="364">
        <v>3226.739</v>
      </c>
      <c r="C24" s="365">
        <v>1055.9079999999999</v>
      </c>
      <c r="D24" s="365">
        <v>1069.3399999999999</v>
      </c>
      <c r="E24" s="366">
        <v>5351.9870000000001</v>
      </c>
      <c r="F24" s="367">
        <v>4995.9110000000001</v>
      </c>
      <c r="G24" s="365">
        <v>1993.557</v>
      </c>
      <c r="H24" s="365">
        <v>2253.2309999999998</v>
      </c>
      <c r="I24" s="366">
        <v>9242.6990000000005</v>
      </c>
      <c r="J24" s="370">
        <v>4837.84</v>
      </c>
      <c r="K24" s="368">
        <v>1962.2939999999999</v>
      </c>
      <c r="L24" s="368">
        <v>2445.2889999999998</v>
      </c>
      <c r="M24" s="369">
        <v>9245.4229999999989</v>
      </c>
      <c r="N24" s="367">
        <v>1577.6469999999999</v>
      </c>
      <c r="O24" s="365">
        <v>745.5</v>
      </c>
      <c r="P24" s="365">
        <v>770.34199999999998</v>
      </c>
      <c r="Q24" s="366">
        <v>3093.489</v>
      </c>
      <c r="R24" s="367">
        <v>2412.8719999999998</v>
      </c>
      <c r="S24" s="365">
        <v>1311.194</v>
      </c>
      <c r="T24" s="365">
        <v>1401.2859999999998</v>
      </c>
      <c r="U24" s="366">
        <v>5125.3519999999999</v>
      </c>
      <c r="V24" s="370">
        <v>2451.7269999999999</v>
      </c>
      <c r="W24" s="368">
        <v>1341.252</v>
      </c>
      <c r="X24" s="368">
        <v>1612.6670000000001</v>
      </c>
      <c r="Y24" s="369">
        <v>5405.6459999999997</v>
      </c>
      <c r="Z24" s="367">
        <v>750.51199999999994</v>
      </c>
      <c r="AA24" s="365">
        <v>371.43599999999998</v>
      </c>
      <c r="AB24" s="365">
        <v>530.14</v>
      </c>
      <c r="AC24" s="366">
        <v>1652.088</v>
      </c>
      <c r="AD24" s="367">
        <v>869.779</v>
      </c>
      <c r="AE24" s="365">
        <v>479.19400000000002</v>
      </c>
      <c r="AF24" s="365">
        <v>747.39900000000011</v>
      </c>
      <c r="AG24" s="366">
        <v>2096.3720000000003</v>
      </c>
      <c r="AH24" s="367">
        <v>751.90100000000007</v>
      </c>
      <c r="AI24" s="365">
        <v>418.69199999999995</v>
      </c>
      <c r="AJ24" s="365">
        <v>710.10500000000002</v>
      </c>
      <c r="AK24" s="366">
        <v>1880.6980000000001</v>
      </c>
      <c r="AL24" s="1"/>
      <c r="AM24" s="1"/>
    </row>
    <row r="25" spans="1:39" x14ac:dyDescent="0.35">
      <c r="A25" s="341" t="s">
        <v>27</v>
      </c>
      <c r="B25" s="342"/>
      <c r="C25" s="343"/>
      <c r="D25" s="343"/>
      <c r="E25" s="344"/>
      <c r="F25" s="345"/>
      <c r="G25" s="343"/>
      <c r="H25" s="343"/>
      <c r="I25" s="344"/>
      <c r="J25" s="345"/>
      <c r="K25" s="343"/>
      <c r="L25" s="343"/>
      <c r="M25" s="373"/>
      <c r="N25" s="343"/>
      <c r="O25" s="343"/>
      <c r="P25" s="343"/>
      <c r="Q25" s="344"/>
      <c r="R25" s="345"/>
      <c r="S25" s="343"/>
      <c r="T25" s="343"/>
      <c r="U25" s="344"/>
      <c r="V25" s="345"/>
      <c r="W25" s="343"/>
      <c r="X25" s="343"/>
      <c r="Y25" s="373"/>
      <c r="Z25" s="343"/>
      <c r="AA25" s="343"/>
      <c r="AB25" s="343"/>
      <c r="AC25" s="344"/>
      <c r="AD25" s="345"/>
      <c r="AE25" s="343"/>
      <c r="AF25" s="343"/>
      <c r="AG25" s="344"/>
      <c r="AH25" s="345"/>
      <c r="AI25" s="343"/>
      <c r="AJ25" s="343"/>
      <c r="AK25" s="344"/>
    </row>
    <row r="26" spans="1:39" x14ac:dyDescent="0.35">
      <c r="A26" s="350" t="s">
        <v>139</v>
      </c>
      <c r="B26" s="374">
        <v>416.13200000000001</v>
      </c>
      <c r="C26" s="375">
        <v>321.15699999999998</v>
      </c>
      <c r="D26" s="375">
        <v>1510.944</v>
      </c>
      <c r="E26" s="376">
        <v>2248.2330000000002</v>
      </c>
      <c r="F26" s="354">
        <v>543.59400000000005</v>
      </c>
      <c r="G26" s="355">
        <v>427.98599999999999</v>
      </c>
      <c r="H26" s="355">
        <v>2354.2919999999999</v>
      </c>
      <c r="I26" s="356">
        <v>3325.8719999999998</v>
      </c>
      <c r="J26" s="377">
        <v>481.68099999999998</v>
      </c>
      <c r="K26" s="378">
        <v>384.98099999999999</v>
      </c>
      <c r="L26" s="378">
        <v>2614.7280000000001</v>
      </c>
      <c r="M26" s="379">
        <v>3481.3900000000003</v>
      </c>
      <c r="N26" s="380">
        <v>740.20299999999997</v>
      </c>
      <c r="O26" s="375">
        <v>535.38099999999997</v>
      </c>
      <c r="P26" s="375">
        <v>1185.5930000000001</v>
      </c>
      <c r="Q26" s="376">
        <v>2461.1770000000001</v>
      </c>
      <c r="R26" s="354">
        <v>658.02099999999996</v>
      </c>
      <c r="S26" s="355">
        <v>539.33900000000006</v>
      </c>
      <c r="T26" s="355">
        <v>1733.7439999999999</v>
      </c>
      <c r="U26" s="356">
        <v>2931.1040000000003</v>
      </c>
      <c r="V26" s="354">
        <v>622.81200000000001</v>
      </c>
      <c r="W26" s="355">
        <v>518.77499999999998</v>
      </c>
      <c r="X26" s="355">
        <v>2051.9830000000002</v>
      </c>
      <c r="Y26" s="379">
        <v>3193.57</v>
      </c>
      <c r="Z26" s="380">
        <v>477.36799999999999</v>
      </c>
      <c r="AA26" s="375">
        <v>323.27300000000002</v>
      </c>
      <c r="AB26" s="375">
        <v>628.52</v>
      </c>
      <c r="AC26" s="376">
        <v>1429.1610000000001</v>
      </c>
      <c r="AD26" s="354">
        <v>321.66800000000001</v>
      </c>
      <c r="AE26" s="355">
        <v>264.78199999999998</v>
      </c>
      <c r="AF26" s="355">
        <v>767.40499999999997</v>
      </c>
      <c r="AG26" s="356">
        <v>1353.855</v>
      </c>
      <c r="AH26" s="377">
        <v>271.53800000000001</v>
      </c>
      <c r="AI26" s="378">
        <v>231.89400000000001</v>
      </c>
      <c r="AJ26" s="378">
        <v>815.553</v>
      </c>
      <c r="AK26" s="381">
        <v>1318.9850000000001</v>
      </c>
    </row>
    <row r="27" spans="1:39" x14ac:dyDescent="0.35">
      <c r="A27" s="359" t="s">
        <v>140</v>
      </c>
      <c r="B27" s="382">
        <v>1132.732</v>
      </c>
      <c r="C27" s="383">
        <v>802.37099999999998</v>
      </c>
      <c r="D27" s="383">
        <v>725.50599999999997</v>
      </c>
      <c r="E27" s="384">
        <v>2660.6089999999999</v>
      </c>
      <c r="F27" s="360">
        <v>1186.3340000000001</v>
      </c>
      <c r="G27" s="16">
        <v>1075.559</v>
      </c>
      <c r="H27" s="16">
        <v>1187.587</v>
      </c>
      <c r="I27" s="17">
        <v>3449.48</v>
      </c>
      <c r="J27" s="385">
        <v>1060.181</v>
      </c>
      <c r="K27" s="386">
        <v>927.75699999999995</v>
      </c>
      <c r="L27" s="386">
        <v>1290.31</v>
      </c>
      <c r="M27" s="387">
        <v>3278.248</v>
      </c>
      <c r="N27" s="388">
        <v>2100.0039999999999</v>
      </c>
      <c r="O27" s="383">
        <v>903.67499999999995</v>
      </c>
      <c r="P27" s="383">
        <v>662.73599999999999</v>
      </c>
      <c r="Q27" s="384">
        <v>3666.415</v>
      </c>
      <c r="R27" s="360">
        <v>1852.9459999999999</v>
      </c>
      <c r="S27" s="16">
        <v>1163.32</v>
      </c>
      <c r="T27" s="16">
        <v>1119.1849999999999</v>
      </c>
      <c r="U27" s="17">
        <v>4135.4509999999991</v>
      </c>
      <c r="V27" s="360">
        <v>1783.29</v>
      </c>
      <c r="W27" s="16">
        <v>1169.075</v>
      </c>
      <c r="X27" s="16">
        <v>1305.4069999999999</v>
      </c>
      <c r="Y27" s="387">
        <v>4257.7719999999999</v>
      </c>
      <c r="Z27" s="388">
        <v>1036.692</v>
      </c>
      <c r="AA27" s="383">
        <v>431.798</v>
      </c>
      <c r="AB27" s="383">
        <v>294.483</v>
      </c>
      <c r="AC27" s="384">
        <v>1762.973</v>
      </c>
      <c r="AD27" s="360">
        <v>1027.913</v>
      </c>
      <c r="AE27" s="16">
        <v>495.822</v>
      </c>
      <c r="AF27" s="16">
        <v>525.89300000000003</v>
      </c>
      <c r="AG27" s="17">
        <v>2049.6280000000002</v>
      </c>
      <c r="AH27" s="385">
        <v>936.31899999999996</v>
      </c>
      <c r="AI27" s="386">
        <v>448.18700000000001</v>
      </c>
      <c r="AJ27" s="386">
        <v>524.31399999999996</v>
      </c>
      <c r="AK27" s="389">
        <v>1908.8199999999997</v>
      </c>
    </row>
    <row r="28" spans="1:39" x14ac:dyDescent="0.35">
      <c r="A28" s="350" t="s">
        <v>141</v>
      </c>
      <c r="B28" s="374">
        <v>1864.932</v>
      </c>
      <c r="C28" s="375">
        <v>805.66200000000003</v>
      </c>
      <c r="D28" s="375">
        <v>305.92700000000002</v>
      </c>
      <c r="E28" s="376">
        <v>2976.5210000000002</v>
      </c>
      <c r="F28" s="354">
        <v>2023.2429999999999</v>
      </c>
      <c r="G28" s="355">
        <v>1112.2360000000001</v>
      </c>
      <c r="H28" s="355">
        <v>512.72900000000004</v>
      </c>
      <c r="I28" s="356">
        <v>3648.2080000000005</v>
      </c>
      <c r="J28" s="377">
        <v>1858.3420000000001</v>
      </c>
      <c r="K28" s="378">
        <v>1072.2139999999999</v>
      </c>
      <c r="L28" s="378">
        <v>617.44799999999998</v>
      </c>
      <c r="M28" s="379">
        <v>3548.0039999999999</v>
      </c>
      <c r="N28" s="380">
        <v>2218.2269999999999</v>
      </c>
      <c r="O28" s="375">
        <v>476.048</v>
      </c>
      <c r="P28" s="375">
        <v>175.38</v>
      </c>
      <c r="Q28" s="376">
        <v>2869.6550000000002</v>
      </c>
      <c r="R28" s="354">
        <v>2396.8679999999999</v>
      </c>
      <c r="S28" s="355">
        <v>848.36900000000003</v>
      </c>
      <c r="T28" s="355">
        <v>396.69400000000002</v>
      </c>
      <c r="U28" s="356">
        <v>3641.931</v>
      </c>
      <c r="V28" s="354">
        <v>2361.895</v>
      </c>
      <c r="W28" s="355">
        <v>929.46299999999997</v>
      </c>
      <c r="X28" s="355">
        <v>487.90699999999998</v>
      </c>
      <c r="Y28" s="379">
        <v>3779.2650000000003</v>
      </c>
      <c r="Z28" s="380">
        <v>766.76199999999994</v>
      </c>
      <c r="AA28" s="375">
        <v>119.50700000000001</v>
      </c>
      <c r="AB28" s="375">
        <v>79.366</v>
      </c>
      <c r="AC28" s="376">
        <v>965.63499999999999</v>
      </c>
      <c r="AD28" s="354">
        <v>968.20600000000002</v>
      </c>
      <c r="AE28" s="355">
        <v>240.79400000000001</v>
      </c>
      <c r="AF28" s="355">
        <v>154.42599999999999</v>
      </c>
      <c r="AG28" s="356">
        <v>1363.4259999999999</v>
      </c>
      <c r="AH28" s="377">
        <v>883.40200000000004</v>
      </c>
      <c r="AI28" s="378">
        <v>262.072</v>
      </c>
      <c r="AJ28" s="378">
        <v>167.11199999999999</v>
      </c>
      <c r="AK28" s="381">
        <v>1312.5860000000002</v>
      </c>
    </row>
    <row r="29" spans="1:39" x14ac:dyDescent="0.35">
      <c r="A29" s="359" t="s">
        <v>142</v>
      </c>
      <c r="B29" s="382">
        <v>4336.3100000000004</v>
      </c>
      <c r="C29" s="383">
        <v>926.97900000000004</v>
      </c>
      <c r="D29" s="383">
        <v>230.602</v>
      </c>
      <c r="E29" s="384">
        <v>5493.8909999999996</v>
      </c>
      <c r="F29" s="360">
        <v>5166.9589999999998</v>
      </c>
      <c r="G29" s="16">
        <v>1324.462</v>
      </c>
      <c r="H29" s="16">
        <v>328.798</v>
      </c>
      <c r="I29" s="17">
        <v>6820.2190000000001</v>
      </c>
      <c r="J29" s="385">
        <v>4917.3</v>
      </c>
      <c r="K29" s="386">
        <v>1427.44</v>
      </c>
      <c r="L29" s="386">
        <v>395.63400000000001</v>
      </c>
      <c r="M29" s="387">
        <v>6740.3739999999998</v>
      </c>
      <c r="N29" s="388">
        <v>3054</v>
      </c>
      <c r="O29" s="383">
        <v>317.09500000000003</v>
      </c>
      <c r="P29" s="383">
        <v>73.147999999999996</v>
      </c>
      <c r="Q29" s="384">
        <v>3444.2429999999999</v>
      </c>
      <c r="R29" s="360">
        <v>4550.6099999999997</v>
      </c>
      <c r="S29" s="16">
        <v>828.54100000000005</v>
      </c>
      <c r="T29" s="16">
        <v>219.01</v>
      </c>
      <c r="U29" s="17">
        <v>5598.1610000000001</v>
      </c>
      <c r="V29" s="360">
        <v>4670.7979999999998</v>
      </c>
      <c r="W29" s="16">
        <v>937.95500000000004</v>
      </c>
      <c r="X29" s="16">
        <v>297.59199999999998</v>
      </c>
      <c r="Y29" s="387">
        <v>5906.3449999999993</v>
      </c>
      <c r="Z29" s="388">
        <v>764.36500000000001</v>
      </c>
      <c r="AA29" s="383">
        <v>65.525000000000006</v>
      </c>
      <c r="AB29" s="383">
        <v>26.547999999999998</v>
      </c>
      <c r="AC29" s="384">
        <v>856.43799999999999</v>
      </c>
      <c r="AD29" s="360">
        <v>1297.3389999999999</v>
      </c>
      <c r="AE29" s="16">
        <v>178.99199999999999</v>
      </c>
      <c r="AF29" s="16">
        <v>83.484999999999999</v>
      </c>
      <c r="AG29" s="17">
        <v>1559.8159999999998</v>
      </c>
      <c r="AH29" s="385">
        <v>1198.2919999999999</v>
      </c>
      <c r="AI29" s="386">
        <v>174.828</v>
      </c>
      <c r="AJ29" s="386">
        <v>103.34399999999999</v>
      </c>
      <c r="AK29" s="389">
        <v>1476.4639999999999</v>
      </c>
    </row>
    <row r="30" spans="1:39" x14ac:dyDescent="0.35">
      <c r="A30" s="350" t="s">
        <v>143</v>
      </c>
      <c r="B30" s="374">
        <v>10681.387000000001</v>
      </c>
      <c r="C30" s="375">
        <v>697.56899999999996</v>
      </c>
      <c r="D30" s="375">
        <v>105.996</v>
      </c>
      <c r="E30" s="376">
        <v>11484.951999999999</v>
      </c>
      <c r="F30" s="354">
        <v>16648.940999999999</v>
      </c>
      <c r="G30" s="355">
        <v>971.14800000000002</v>
      </c>
      <c r="H30" s="355">
        <v>135.011</v>
      </c>
      <c r="I30" s="356">
        <v>17755.099999999999</v>
      </c>
      <c r="J30" s="377">
        <v>17587.956999999999</v>
      </c>
      <c r="K30" s="378">
        <v>1121.136</v>
      </c>
      <c r="L30" s="378">
        <v>175.06200000000001</v>
      </c>
      <c r="M30" s="379">
        <v>18884.154999999999</v>
      </c>
      <c r="N30" s="380">
        <v>3341.9369999999999</v>
      </c>
      <c r="O30" s="375">
        <v>137.041</v>
      </c>
      <c r="P30" s="375">
        <v>24.568999999999999</v>
      </c>
      <c r="Q30" s="376">
        <v>3503.547</v>
      </c>
      <c r="R30" s="354">
        <v>8213.4709999999995</v>
      </c>
      <c r="S30" s="355">
        <v>451.589</v>
      </c>
      <c r="T30" s="355">
        <v>63.451999999999998</v>
      </c>
      <c r="U30" s="356">
        <v>8728.5119999999988</v>
      </c>
      <c r="V30" s="354">
        <v>8831.4470000000001</v>
      </c>
      <c r="W30" s="355">
        <v>546.36599999999999</v>
      </c>
      <c r="X30" s="355">
        <v>99.629000000000005</v>
      </c>
      <c r="Y30" s="379">
        <v>9477.4420000000009</v>
      </c>
      <c r="Z30" s="380">
        <v>674.59900000000005</v>
      </c>
      <c r="AA30" s="375">
        <v>22.152999999999999</v>
      </c>
      <c r="AB30" s="390">
        <v>6.51</v>
      </c>
      <c r="AC30" s="376">
        <v>703.26199999999994</v>
      </c>
      <c r="AD30" s="354">
        <v>1536.3689999999999</v>
      </c>
      <c r="AE30" s="355">
        <v>83.382000000000005</v>
      </c>
      <c r="AF30" s="355">
        <v>11.866</v>
      </c>
      <c r="AG30" s="356">
        <v>1631.617</v>
      </c>
      <c r="AH30" s="377">
        <v>1548.1</v>
      </c>
      <c r="AI30" s="378">
        <v>89.366</v>
      </c>
      <c r="AJ30" s="378">
        <v>36.234000000000002</v>
      </c>
      <c r="AK30" s="381">
        <v>1673.6999999999998</v>
      </c>
    </row>
    <row r="31" spans="1:39" ht="15" thickBot="1" x14ac:dyDescent="0.4">
      <c r="A31" s="391" t="s">
        <v>26</v>
      </c>
      <c r="B31" s="392">
        <v>18431.492999999999</v>
      </c>
      <c r="C31" s="393">
        <v>3553.7379999999998</v>
      </c>
      <c r="D31" s="393">
        <v>2878.9749999999999</v>
      </c>
      <c r="E31" s="394">
        <v>24864.205999999998</v>
      </c>
      <c r="F31" s="395">
        <v>25569.071</v>
      </c>
      <c r="G31" s="393">
        <v>4911.3909999999996</v>
      </c>
      <c r="H31" s="393">
        <v>4518.4170000000004</v>
      </c>
      <c r="I31" s="394">
        <v>34998.879000000001</v>
      </c>
      <c r="J31" s="396">
        <v>25905.460999999999</v>
      </c>
      <c r="K31" s="393">
        <v>4933.5280000000002</v>
      </c>
      <c r="L31" s="393">
        <v>5093.1819999999998</v>
      </c>
      <c r="M31" s="397">
        <v>35932.171000000002</v>
      </c>
      <c r="N31" s="392">
        <v>11454.370999999999</v>
      </c>
      <c r="O31" s="393">
        <v>2369.2399999999998</v>
      </c>
      <c r="P31" s="393">
        <v>2121.4259999999999</v>
      </c>
      <c r="Q31" s="398">
        <v>15945.037</v>
      </c>
      <c r="R31" s="395">
        <v>17671.915999999997</v>
      </c>
      <c r="S31" s="393">
        <v>3831.1580000000004</v>
      </c>
      <c r="T31" s="393">
        <v>3532.085</v>
      </c>
      <c r="U31" s="394">
        <v>25035.158999999996</v>
      </c>
      <c r="V31" s="395">
        <v>18270.241999999998</v>
      </c>
      <c r="W31" s="393">
        <v>4101.634</v>
      </c>
      <c r="X31" s="393">
        <v>4242.518</v>
      </c>
      <c r="Y31" s="398">
        <v>26614.393999999997</v>
      </c>
      <c r="Z31" s="392">
        <v>3719.7860000000001</v>
      </c>
      <c r="AA31" s="393">
        <v>962.25599999999997</v>
      </c>
      <c r="AB31" s="393">
        <v>1035.4269999999999</v>
      </c>
      <c r="AC31" s="398">
        <v>5717.4690000000001</v>
      </c>
      <c r="AD31" s="395">
        <v>5151.4949999999999</v>
      </c>
      <c r="AE31" s="393">
        <v>1263.7720000000002</v>
      </c>
      <c r="AF31" s="393">
        <v>1543.0749999999998</v>
      </c>
      <c r="AG31" s="398">
        <v>7958.3419999999996</v>
      </c>
      <c r="AH31" s="395">
        <v>4837.6509999999998</v>
      </c>
      <c r="AI31" s="393">
        <v>1206.347</v>
      </c>
      <c r="AJ31" s="393">
        <v>1646.557</v>
      </c>
      <c r="AK31" s="398">
        <v>7690.5549999999994</v>
      </c>
      <c r="AL31" s="1"/>
    </row>
    <row r="32" spans="1:39" x14ac:dyDescent="0.35">
      <c r="F32" s="1"/>
      <c r="M32" s="1"/>
      <c r="Y32" s="1"/>
      <c r="AC32" s="1"/>
      <c r="AH32" s="1"/>
      <c r="AK32" s="1"/>
    </row>
    <row r="33" spans="1:34" s="465" customFormat="1" ht="38.25" customHeight="1" x14ac:dyDescent="0.35">
      <c r="A33" s="749" t="s">
        <v>144</v>
      </c>
      <c r="B33" s="749"/>
      <c r="C33" s="749"/>
      <c r="D33" s="749"/>
      <c r="E33" s="749"/>
      <c r="F33" s="749"/>
      <c r="G33" s="749"/>
      <c r="H33" s="749"/>
      <c r="I33" s="749"/>
      <c r="J33" s="749"/>
      <c r="K33" s="749"/>
      <c r="L33" s="749"/>
      <c r="M33" s="749"/>
      <c r="V33" s="466"/>
      <c r="AH33" s="1"/>
    </row>
    <row r="34" spans="1:34" x14ac:dyDescent="0.35">
      <c r="A34" t="s">
        <v>145</v>
      </c>
      <c r="AH34" s="1"/>
    </row>
    <row r="35" spans="1:34" x14ac:dyDescent="0.35">
      <c r="AH35" s="1"/>
    </row>
    <row r="36" spans="1:34" x14ac:dyDescent="0.35">
      <c r="AH36" s="1"/>
    </row>
    <row r="37" spans="1:34" x14ac:dyDescent="0.35">
      <c r="AH37" s="465"/>
    </row>
  </sheetData>
  <mergeCells count="15">
    <mergeCell ref="Z8:AK8"/>
    <mergeCell ref="B9:E9"/>
    <mergeCell ref="F9:I9"/>
    <mergeCell ref="J9:M9"/>
    <mergeCell ref="N9:Q9"/>
    <mergeCell ref="R9:U9"/>
    <mergeCell ref="V9:Y9"/>
    <mergeCell ref="Z9:AC9"/>
    <mergeCell ref="AD9:AG9"/>
    <mergeCell ref="AH9:AK9"/>
    <mergeCell ref="A33:M33"/>
    <mergeCell ref="A1:M1"/>
    <mergeCell ref="A8:A10"/>
    <mergeCell ref="B8:M8"/>
    <mergeCell ref="N8:Y8"/>
  </mergeCells>
  <hyperlinks>
    <hyperlink ref="A3" location="'W7'!G8" display="Households Aged 50-64" xr:uid="{F9A9DFAF-5AF2-4895-8271-F78EA8CFCC46}"/>
    <hyperlink ref="A4" location="'W7'!S8" display="Households Aged 65-79" xr:uid="{C447211C-CCD7-43F7-9DE2-834A744C7BE7}"/>
    <hyperlink ref="A5" location="'W7'!AE8" display="Households Age 80 and Over" xr:uid="{22DDEF89-77FE-4AE8-B91A-19D6127323F6}"/>
    <hyperlink ref="A2" location="'Appendix Table Menu'!A1" display="Return to Appendix Table Menu" xr:uid="{A7EF7681-E6FF-4E13-A6DB-167DE0E80E8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AQ87"/>
  <sheetViews>
    <sheetView zoomScaleNormal="100" workbookViewId="0">
      <selection activeCell="A19" sqref="A19"/>
    </sheetView>
  </sheetViews>
  <sheetFormatPr defaultRowHeight="14.5" x14ac:dyDescent="0.35"/>
  <cols>
    <col min="1" max="1" width="38.81640625" customWidth="1"/>
    <col min="2" max="2" width="20.81640625" customWidth="1"/>
    <col min="3" max="3" width="23.81640625" customWidth="1"/>
    <col min="4" max="4" width="20.81640625" customWidth="1"/>
    <col min="5" max="5" width="21.453125" customWidth="1"/>
    <col min="6" max="6" width="21.1796875" customWidth="1"/>
    <col min="7" max="7" width="21.54296875" customWidth="1"/>
    <col min="8" max="8" width="23.54296875" customWidth="1"/>
    <col min="9" max="9" width="23" customWidth="1"/>
    <col min="10" max="10" width="26.54296875" customWidth="1"/>
    <col min="11" max="11" width="26" customWidth="1"/>
    <col min="12" max="17" width="12" customWidth="1"/>
  </cols>
  <sheetData>
    <row r="1" spans="1:43" ht="21" x14ac:dyDescent="0.5">
      <c r="A1" s="2" t="s">
        <v>9</v>
      </c>
      <c r="L1" s="69"/>
      <c r="M1" s="69"/>
      <c r="N1" s="69"/>
    </row>
    <row r="2" spans="1:43" s="65" customFormat="1" x14ac:dyDescent="0.35">
      <c r="A2" s="330" t="s">
        <v>16</v>
      </c>
      <c r="B2" s="331"/>
      <c r="C2" s="331"/>
      <c r="D2" s="331"/>
      <c r="E2" s="331"/>
      <c r="F2" s="331"/>
      <c r="G2" s="331"/>
      <c r="H2" s="331"/>
      <c r="I2" s="331"/>
      <c r="J2" s="331"/>
      <c r="K2" s="331"/>
      <c r="L2" s="331"/>
      <c r="N2" s="331"/>
      <c r="O2" s="331"/>
      <c r="P2" s="331"/>
      <c r="Q2" s="331"/>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row>
    <row r="3" spans="1:43" s="65" customFormat="1" x14ac:dyDescent="0.35">
      <c r="A3" s="330"/>
      <c r="B3" s="331"/>
      <c r="C3" s="331"/>
      <c r="D3" s="331"/>
      <c r="E3" s="331"/>
      <c r="F3" s="331"/>
      <c r="G3" s="331"/>
      <c r="H3" s="331"/>
      <c r="I3" s="331"/>
      <c r="J3" s="331"/>
      <c r="K3" s="331"/>
      <c r="L3" s="331"/>
      <c r="N3" s="331"/>
      <c r="O3" s="331"/>
      <c r="P3" s="331"/>
      <c r="Q3" s="331"/>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row>
    <row r="4" spans="1:43" x14ac:dyDescent="0.35">
      <c r="A4" s="36"/>
      <c r="B4" s="1"/>
      <c r="C4" s="1"/>
      <c r="D4" s="1"/>
      <c r="E4" s="1"/>
      <c r="F4" s="1"/>
      <c r="G4" s="1"/>
      <c r="H4" s="1"/>
      <c r="I4" s="1"/>
      <c r="J4" s="1"/>
      <c r="K4" s="1"/>
      <c r="L4" s="1"/>
      <c r="N4" s="1"/>
      <c r="O4" s="1"/>
      <c r="P4" s="1"/>
      <c r="Q4" s="1"/>
    </row>
    <row r="5" spans="1:43" ht="15" thickBot="1" x14ac:dyDescent="0.4">
      <c r="A5" s="65" t="s">
        <v>146</v>
      </c>
    </row>
    <row r="6" spans="1:43" x14ac:dyDescent="0.35">
      <c r="A6" s="762" t="s">
        <v>147</v>
      </c>
      <c r="B6" s="731" t="s">
        <v>148</v>
      </c>
      <c r="C6" s="731"/>
      <c r="D6" s="731"/>
      <c r="E6" s="731"/>
      <c r="F6" s="731"/>
      <c r="G6" s="755"/>
      <c r="H6" s="754" t="s">
        <v>149</v>
      </c>
      <c r="I6" s="761"/>
      <c r="J6" s="731" t="s">
        <v>150</v>
      </c>
      <c r="K6" s="755"/>
    </row>
    <row r="7" spans="1:43" ht="44" thickBot="1" x14ac:dyDescent="0.4">
      <c r="A7" s="763"/>
      <c r="B7" s="468" t="s">
        <v>151</v>
      </c>
      <c r="C7" s="469" t="s">
        <v>152</v>
      </c>
      <c r="D7" s="469" t="s">
        <v>153</v>
      </c>
      <c r="E7" s="469" t="s">
        <v>154</v>
      </c>
      <c r="F7" s="469" t="s">
        <v>155</v>
      </c>
      <c r="G7" s="470" t="s">
        <v>156</v>
      </c>
      <c r="H7" s="471" t="s">
        <v>154</v>
      </c>
      <c r="I7" s="469" t="s">
        <v>155</v>
      </c>
      <c r="J7" s="469" t="s">
        <v>154</v>
      </c>
      <c r="K7" s="470" t="s">
        <v>155</v>
      </c>
    </row>
    <row r="8" spans="1:43" x14ac:dyDescent="0.35">
      <c r="A8" s="325" t="s">
        <v>29</v>
      </c>
      <c r="B8" s="297">
        <v>4289991</v>
      </c>
      <c r="C8" s="12">
        <v>1703752</v>
      </c>
      <c r="D8" s="12">
        <v>40419807</v>
      </c>
      <c r="E8" s="326">
        <v>10.6</v>
      </c>
      <c r="F8" s="326">
        <v>4.2</v>
      </c>
      <c r="G8" s="329">
        <v>14.8</v>
      </c>
      <c r="H8" s="327">
        <v>10.8</v>
      </c>
      <c r="I8" s="328">
        <v>3.2</v>
      </c>
      <c r="J8" s="328">
        <v>10</v>
      </c>
      <c r="K8" s="329">
        <v>8</v>
      </c>
    </row>
    <row r="9" spans="1:43" x14ac:dyDescent="0.35">
      <c r="A9" s="323" t="s">
        <v>30</v>
      </c>
      <c r="B9" s="95">
        <v>965677</v>
      </c>
      <c r="C9" s="68">
        <v>427292</v>
      </c>
      <c r="D9" s="68">
        <v>4902773</v>
      </c>
      <c r="E9" s="185">
        <v>19.7</v>
      </c>
      <c r="F9" s="185">
        <v>8.6999999999999993</v>
      </c>
      <c r="G9" s="319">
        <v>28.4</v>
      </c>
      <c r="H9" s="318">
        <v>19.2</v>
      </c>
      <c r="I9" s="316">
        <v>7.2</v>
      </c>
      <c r="J9" s="316">
        <v>22</v>
      </c>
      <c r="K9" s="319">
        <v>15.5</v>
      </c>
    </row>
    <row r="10" spans="1:43" x14ac:dyDescent="0.35">
      <c r="A10" s="323" t="s">
        <v>31</v>
      </c>
      <c r="B10" s="95">
        <v>1044501</v>
      </c>
      <c r="C10" s="68">
        <v>921514</v>
      </c>
      <c r="D10" s="68">
        <v>4953488</v>
      </c>
      <c r="E10" s="185">
        <v>21.1</v>
      </c>
      <c r="F10" s="185">
        <v>18.600000000000001</v>
      </c>
      <c r="G10" s="319">
        <v>39.700000000000003</v>
      </c>
      <c r="H10" s="318">
        <v>22</v>
      </c>
      <c r="I10" s="316">
        <v>16.2</v>
      </c>
      <c r="J10" s="316">
        <v>17.2</v>
      </c>
      <c r="K10" s="319">
        <v>28.3</v>
      </c>
    </row>
    <row r="11" spans="1:43" x14ac:dyDescent="0.35">
      <c r="A11" s="323" t="s">
        <v>157</v>
      </c>
      <c r="B11" s="95">
        <v>450314</v>
      </c>
      <c r="C11" s="68">
        <v>696527</v>
      </c>
      <c r="D11" s="68">
        <v>2617143</v>
      </c>
      <c r="E11" s="185">
        <v>17.2</v>
      </c>
      <c r="F11" s="185">
        <v>26.6</v>
      </c>
      <c r="G11" s="319">
        <v>43.8</v>
      </c>
      <c r="H11" s="318">
        <v>18.899999999999999</v>
      </c>
      <c r="I11" s="316">
        <v>23.9</v>
      </c>
      <c r="J11" s="316">
        <v>10.6</v>
      </c>
      <c r="K11" s="319">
        <v>37</v>
      </c>
    </row>
    <row r="12" spans="1:43" x14ac:dyDescent="0.35">
      <c r="A12" s="323" t="s">
        <v>158</v>
      </c>
      <c r="B12" s="95">
        <v>259365</v>
      </c>
      <c r="C12" s="68">
        <v>130061</v>
      </c>
      <c r="D12" s="68">
        <v>1606128</v>
      </c>
      <c r="E12" s="185">
        <v>16.100000000000001</v>
      </c>
      <c r="F12" s="185">
        <v>8.1</v>
      </c>
      <c r="G12" s="319">
        <v>24.2</v>
      </c>
      <c r="H12" s="318">
        <v>16.3</v>
      </c>
      <c r="I12" s="316">
        <v>6.7</v>
      </c>
      <c r="J12" s="316">
        <v>15.5</v>
      </c>
      <c r="K12" s="319">
        <v>15.1</v>
      </c>
    </row>
    <row r="13" spans="1:43" ht="15" thickBot="1" x14ac:dyDescent="0.4">
      <c r="A13" s="324" t="s">
        <v>26</v>
      </c>
      <c r="B13" s="98">
        <v>7009848</v>
      </c>
      <c r="C13" s="94">
        <v>3879146</v>
      </c>
      <c r="D13" s="94">
        <v>54499339</v>
      </c>
      <c r="E13" s="317">
        <v>12.9</v>
      </c>
      <c r="F13" s="317">
        <v>7.1</v>
      </c>
      <c r="G13" s="322">
        <v>20</v>
      </c>
      <c r="H13" s="320">
        <v>13.2</v>
      </c>
      <c r="I13" s="321">
        <v>5.9</v>
      </c>
      <c r="J13" s="321">
        <v>11.7</v>
      </c>
      <c r="K13" s="322">
        <v>11.8</v>
      </c>
    </row>
    <row r="14" spans="1:43" x14ac:dyDescent="0.35">
      <c r="C14" s="1"/>
      <c r="D14" s="1"/>
      <c r="E14" s="1"/>
      <c r="F14" s="1"/>
    </row>
    <row r="16" spans="1:43" ht="28.5" customHeight="1" x14ac:dyDescent="0.35">
      <c r="A16" s="577" t="s">
        <v>159</v>
      </c>
      <c r="C16" s="1"/>
      <c r="D16" s="1"/>
      <c r="E16" s="1"/>
      <c r="F16" s="1"/>
      <c r="G16" s="1"/>
      <c r="H16" s="1"/>
      <c r="I16" s="1"/>
      <c r="J16" s="1"/>
      <c r="K16" s="1"/>
    </row>
    <row r="17" spans="1:11" x14ac:dyDescent="0.35">
      <c r="A17" s="36" t="s">
        <v>160</v>
      </c>
      <c r="D17" s="1"/>
      <c r="E17" s="1"/>
      <c r="F17" s="1"/>
      <c r="G17" s="1"/>
      <c r="H17" s="1"/>
      <c r="I17" s="1"/>
      <c r="J17" s="1"/>
      <c r="K17" s="1"/>
    </row>
    <row r="18" spans="1:11" x14ac:dyDescent="0.35">
      <c r="E18" s="467"/>
      <c r="F18" s="467"/>
      <c r="G18" s="467"/>
    </row>
    <row r="19" spans="1:11" x14ac:dyDescent="0.35">
      <c r="C19" s="1"/>
      <c r="E19" s="467"/>
      <c r="F19" s="467"/>
      <c r="G19" s="467"/>
    </row>
    <row r="20" spans="1:11" x14ac:dyDescent="0.35">
      <c r="E20" s="467"/>
      <c r="F20" s="467"/>
      <c r="G20" s="467"/>
    </row>
    <row r="21" spans="1:11" x14ac:dyDescent="0.35">
      <c r="C21" s="194"/>
      <c r="E21" s="467"/>
      <c r="F21" s="467"/>
      <c r="G21" s="467"/>
    </row>
    <row r="22" spans="1:11" x14ac:dyDescent="0.35">
      <c r="B22" s="196"/>
      <c r="C22" s="196"/>
      <c r="E22" s="467"/>
      <c r="F22" s="467"/>
      <c r="G22" s="467"/>
    </row>
    <row r="23" spans="1:11" x14ac:dyDescent="0.35">
      <c r="C23" s="1"/>
      <c r="E23" s="467"/>
      <c r="F23" s="467"/>
      <c r="G23" s="467"/>
    </row>
    <row r="24" spans="1:11" x14ac:dyDescent="0.35">
      <c r="C24" s="1"/>
      <c r="E24" s="467"/>
      <c r="F24" s="1"/>
    </row>
    <row r="25" spans="1:11" x14ac:dyDescent="0.35">
      <c r="C25" s="1"/>
      <c r="D25" s="1"/>
      <c r="E25" s="1"/>
      <c r="F25" s="1"/>
    </row>
    <row r="26" spans="1:11" x14ac:dyDescent="0.35">
      <c r="C26" s="1"/>
      <c r="D26" s="1"/>
      <c r="E26" s="1"/>
      <c r="F26" s="1"/>
    </row>
    <row r="27" spans="1:11" x14ac:dyDescent="0.35">
      <c r="C27" s="1"/>
      <c r="D27" s="1"/>
      <c r="E27" s="1"/>
      <c r="F27" s="1"/>
    </row>
    <row r="28" spans="1:11" x14ac:dyDescent="0.35">
      <c r="C28" s="1"/>
      <c r="D28" s="1"/>
      <c r="E28" s="1"/>
      <c r="F28" s="1"/>
    </row>
    <row r="34" spans="2:6" x14ac:dyDescent="0.35">
      <c r="C34" s="760"/>
      <c r="D34" s="760"/>
    </row>
    <row r="35" spans="2:6" x14ac:dyDescent="0.35">
      <c r="B35" s="196"/>
      <c r="C35" s="196"/>
      <c r="D35" s="197"/>
      <c r="E35" s="197"/>
      <c r="F35" s="197"/>
    </row>
    <row r="36" spans="2:6" x14ac:dyDescent="0.35">
      <c r="C36" s="1"/>
      <c r="D36" s="1"/>
      <c r="E36" s="1"/>
      <c r="F36" s="1"/>
    </row>
    <row r="37" spans="2:6" x14ac:dyDescent="0.35">
      <c r="C37" s="1"/>
      <c r="D37" s="1"/>
      <c r="E37" s="1"/>
      <c r="F37" s="1"/>
    </row>
    <row r="38" spans="2:6" x14ac:dyDescent="0.35">
      <c r="C38" s="1"/>
      <c r="D38" s="1"/>
      <c r="E38" s="1"/>
      <c r="F38" s="1"/>
    </row>
    <row r="39" spans="2:6" x14ac:dyDescent="0.35">
      <c r="C39" s="1"/>
      <c r="D39" s="1"/>
      <c r="E39" s="1"/>
      <c r="F39" s="1"/>
    </row>
    <row r="40" spans="2:6" x14ac:dyDescent="0.35">
      <c r="C40" s="1"/>
      <c r="D40" s="1"/>
      <c r="E40" s="1"/>
      <c r="F40" s="1"/>
    </row>
    <row r="41" spans="2:6" x14ac:dyDescent="0.35">
      <c r="C41" s="1"/>
      <c r="D41" s="1"/>
      <c r="E41" s="1"/>
      <c r="F41" s="1"/>
    </row>
    <row r="42" spans="2:6" x14ac:dyDescent="0.35">
      <c r="C42" s="1"/>
      <c r="D42" s="1"/>
      <c r="E42" s="1"/>
      <c r="F42" s="1"/>
    </row>
    <row r="45" spans="2:6" x14ac:dyDescent="0.35">
      <c r="C45" s="194"/>
      <c r="D45" s="194"/>
    </row>
    <row r="46" spans="2:6" x14ac:dyDescent="0.35">
      <c r="B46" s="196"/>
      <c r="C46" s="196"/>
      <c r="D46" s="197"/>
      <c r="E46" s="197"/>
      <c r="F46" s="197"/>
    </row>
    <row r="47" spans="2:6" x14ac:dyDescent="0.35">
      <c r="C47" s="1"/>
      <c r="D47" s="1"/>
      <c r="E47" s="1"/>
      <c r="F47" s="1"/>
    </row>
    <row r="48" spans="2:6" x14ac:dyDescent="0.35">
      <c r="C48" s="1"/>
      <c r="D48" s="1"/>
      <c r="E48" s="1"/>
      <c r="F48" s="1"/>
    </row>
    <row r="49" spans="2:6" x14ac:dyDescent="0.35">
      <c r="C49" s="1"/>
      <c r="D49" s="1"/>
      <c r="E49" s="1"/>
      <c r="F49" s="1"/>
    </row>
    <row r="50" spans="2:6" x14ac:dyDescent="0.35">
      <c r="C50" s="1"/>
      <c r="D50" s="1"/>
      <c r="E50" s="1"/>
      <c r="F50" s="1"/>
    </row>
    <row r="51" spans="2:6" x14ac:dyDescent="0.35">
      <c r="C51" s="1"/>
      <c r="D51" s="1"/>
      <c r="E51" s="1"/>
      <c r="F51" s="1"/>
    </row>
    <row r="52" spans="2:6" x14ac:dyDescent="0.35">
      <c r="C52" s="1"/>
      <c r="D52" s="1"/>
      <c r="E52" s="1"/>
      <c r="F52" s="1"/>
    </row>
    <row r="53" spans="2:6" x14ac:dyDescent="0.35">
      <c r="C53" s="1"/>
      <c r="D53" s="1"/>
      <c r="E53" s="1"/>
      <c r="F53" s="1"/>
    </row>
    <row r="54" spans="2:6" x14ac:dyDescent="0.35">
      <c r="C54" s="1"/>
      <c r="D54" s="1"/>
      <c r="E54" s="1"/>
      <c r="F54" s="1"/>
    </row>
    <row r="55" spans="2:6" x14ac:dyDescent="0.35">
      <c r="B55" s="65"/>
      <c r="C55" s="1"/>
      <c r="D55" s="1"/>
      <c r="E55" s="1"/>
      <c r="F55" s="1"/>
    </row>
    <row r="56" spans="2:6" x14ac:dyDescent="0.35">
      <c r="C56" s="760"/>
      <c r="D56" s="760"/>
    </row>
    <row r="57" spans="2:6" x14ac:dyDescent="0.35">
      <c r="B57" s="196"/>
      <c r="C57" s="196"/>
      <c r="D57" s="197"/>
      <c r="E57" s="197"/>
      <c r="F57" s="197"/>
    </row>
    <row r="58" spans="2:6" x14ac:dyDescent="0.35">
      <c r="C58" s="1"/>
      <c r="D58" s="1"/>
      <c r="E58" s="1"/>
      <c r="F58" s="1"/>
    </row>
    <row r="59" spans="2:6" x14ac:dyDescent="0.35">
      <c r="C59" s="1"/>
      <c r="D59" s="1"/>
      <c r="E59" s="1"/>
      <c r="F59" s="1"/>
    </row>
    <row r="60" spans="2:6" x14ac:dyDescent="0.35">
      <c r="C60" s="1"/>
      <c r="D60" s="1"/>
      <c r="E60" s="1"/>
      <c r="F60" s="1"/>
    </row>
    <row r="61" spans="2:6" x14ac:dyDescent="0.35">
      <c r="C61" s="1"/>
      <c r="D61" s="1"/>
      <c r="E61" s="1"/>
      <c r="F61" s="1"/>
    </row>
    <row r="62" spans="2:6" x14ac:dyDescent="0.35">
      <c r="C62" s="1"/>
      <c r="D62" s="1"/>
      <c r="E62" s="1"/>
      <c r="F62" s="1"/>
    </row>
    <row r="63" spans="2:6" x14ac:dyDescent="0.35">
      <c r="C63" s="1"/>
      <c r="D63" s="1"/>
      <c r="E63" s="1"/>
      <c r="F63" s="1"/>
    </row>
    <row r="65" spans="2:6" x14ac:dyDescent="0.35">
      <c r="B65" s="198"/>
      <c r="C65" s="196"/>
      <c r="D65" s="197"/>
      <c r="E65" s="197"/>
      <c r="F65" s="197"/>
    </row>
    <row r="66" spans="2:6" x14ac:dyDescent="0.35">
      <c r="C66" s="1"/>
      <c r="D66" s="1"/>
      <c r="E66" s="1"/>
      <c r="F66" s="1"/>
    </row>
    <row r="67" spans="2:6" x14ac:dyDescent="0.35">
      <c r="C67" s="1"/>
      <c r="D67" s="1"/>
      <c r="E67" s="1"/>
      <c r="F67" s="1"/>
    </row>
    <row r="68" spans="2:6" x14ac:dyDescent="0.35">
      <c r="C68" s="1"/>
      <c r="D68" s="1"/>
      <c r="E68" s="1"/>
      <c r="F68" s="1"/>
    </row>
    <row r="69" spans="2:6" x14ac:dyDescent="0.35">
      <c r="C69" s="760"/>
      <c r="D69" s="760"/>
    </row>
    <row r="70" spans="2:6" x14ac:dyDescent="0.35">
      <c r="B70" s="196"/>
      <c r="C70" s="196"/>
      <c r="D70" s="197"/>
      <c r="E70" s="197"/>
      <c r="F70" s="197"/>
    </row>
    <row r="71" spans="2:6" x14ac:dyDescent="0.35">
      <c r="C71" s="1"/>
      <c r="D71" s="1"/>
      <c r="E71" s="1"/>
      <c r="F71" s="1"/>
    </row>
    <row r="72" spans="2:6" x14ac:dyDescent="0.35">
      <c r="C72" s="1"/>
      <c r="D72" s="1"/>
      <c r="E72" s="1"/>
      <c r="F72" s="1"/>
    </row>
    <row r="73" spans="2:6" x14ac:dyDescent="0.35">
      <c r="C73" s="1"/>
      <c r="D73" s="1"/>
      <c r="E73" s="1"/>
      <c r="F73" s="1"/>
    </row>
    <row r="74" spans="2:6" x14ac:dyDescent="0.35">
      <c r="C74" s="1"/>
      <c r="D74" s="1"/>
      <c r="E74" s="1"/>
      <c r="F74" s="1"/>
    </row>
    <row r="75" spans="2:6" x14ac:dyDescent="0.35">
      <c r="C75" s="1"/>
      <c r="D75" s="1"/>
      <c r="E75" s="1"/>
      <c r="F75" s="1"/>
    </row>
    <row r="76" spans="2:6" x14ac:dyDescent="0.35">
      <c r="C76" s="1"/>
      <c r="D76" s="1"/>
      <c r="E76" s="1"/>
      <c r="F76" s="1"/>
    </row>
    <row r="77" spans="2:6" x14ac:dyDescent="0.35">
      <c r="C77" s="1"/>
      <c r="D77" s="1"/>
      <c r="E77" s="1"/>
      <c r="F77" s="1"/>
    </row>
    <row r="78" spans="2:6" x14ac:dyDescent="0.35">
      <c r="C78" s="1"/>
      <c r="D78" s="1"/>
      <c r="E78" s="1"/>
      <c r="F78" s="1"/>
    </row>
    <row r="79" spans="2:6" x14ac:dyDescent="0.35">
      <c r="C79" s="1"/>
      <c r="D79" s="1"/>
      <c r="E79" s="1"/>
      <c r="F79" s="1"/>
    </row>
    <row r="80" spans="2:6" x14ac:dyDescent="0.35">
      <c r="C80" s="194"/>
      <c r="D80" s="194"/>
    </row>
    <row r="81" spans="2:6" x14ac:dyDescent="0.35">
      <c r="B81" s="196"/>
      <c r="C81" s="196"/>
      <c r="D81" s="197"/>
      <c r="E81" s="197"/>
      <c r="F81" s="197"/>
    </row>
    <row r="82" spans="2:6" x14ac:dyDescent="0.35">
      <c r="C82" s="1"/>
      <c r="D82" s="1"/>
      <c r="E82" s="1"/>
      <c r="F82" s="1"/>
    </row>
    <row r="83" spans="2:6" x14ac:dyDescent="0.35">
      <c r="C83" s="1"/>
      <c r="D83" s="1"/>
      <c r="E83" s="1"/>
      <c r="F83" s="1"/>
    </row>
    <row r="84" spans="2:6" x14ac:dyDescent="0.35">
      <c r="C84" s="1"/>
      <c r="D84" s="1"/>
      <c r="E84" s="1"/>
      <c r="F84" s="1"/>
    </row>
    <row r="85" spans="2:6" x14ac:dyDescent="0.35">
      <c r="C85" s="1"/>
      <c r="D85" s="1"/>
      <c r="E85" s="1"/>
      <c r="F85" s="1"/>
    </row>
    <row r="86" spans="2:6" x14ac:dyDescent="0.35">
      <c r="C86" s="1"/>
      <c r="D86" s="1"/>
      <c r="E86" s="1"/>
      <c r="F86" s="1"/>
    </row>
    <row r="87" spans="2:6" x14ac:dyDescent="0.35">
      <c r="C87" s="1"/>
      <c r="D87" s="1"/>
      <c r="E87" s="1"/>
      <c r="F87" s="1"/>
    </row>
  </sheetData>
  <mergeCells count="7">
    <mergeCell ref="C69:D69"/>
    <mergeCell ref="H6:I6"/>
    <mergeCell ref="J6:K6"/>
    <mergeCell ref="B6:G6"/>
    <mergeCell ref="A6:A7"/>
    <mergeCell ref="C34:D34"/>
    <mergeCell ref="C56:D56"/>
  </mergeCells>
  <hyperlinks>
    <hyperlink ref="A2" location="'Appendix Table Menu'!A1" display="Return to Appendix Table Menu" xr:uid="{00000000-0004-0000-0800-00000000000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c20ecd8-7b1b-40af-ad3c-24c512db6f5f" xsi:nil="true"/>
    <lcf76f155ced4ddcb4097134ff3c332f xmlns="9279c62e-a2e7-41c7-b9ab-0a0f87ad47c5">
      <Terms xmlns="http://schemas.microsoft.com/office/infopath/2007/PartnerControls"/>
    </lcf76f155ced4ddcb4097134ff3c332f>
    <SharedWithUsers xmlns="9c20ecd8-7b1b-40af-ad3c-24c512db6f5f">
      <UserInfo>
        <DisplayName>Donahue, Kerry</DisplayName>
        <AccountId>29</AccountId>
        <AccountType/>
      </UserInfo>
      <UserInfo>
        <DisplayName>Scheckler, Samara</DisplayName>
        <AccountId>40</AccountId>
        <AccountType/>
      </UserInfo>
      <UserInfo>
        <DisplayName>Molinsky, Jennifer Hrabchak</DisplayName>
        <AccountId>25</AccountId>
        <AccountType/>
      </UserInfo>
      <UserInfo>
        <DisplayName>Bravo-Morales, Patricia</DisplayName>
        <AccountId>1150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FB06ACAA53C084283A7E9734B5D979C" ma:contentTypeVersion="18" ma:contentTypeDescription="Create a new document." ma:contentTypeScope="" ma:versionID="f428c188ca005172b338a0ec85b3ecbd">
  <xsd:schema xmlns:xsd="http://www.w3.org/2001/XMLSchema" xmlns:xs="http://www.w3.org/2001/XMLSchema" xmlns:p="http://schemas.microsoft.com/office/2006/metadata/properties" xmlns:ns2="9279c62e-a2e7-41c7-b9ab-0a0f87ad47c5" xmlns:ns3="9c20ecd8-7b1b-40af-ad3c-24c512db6f5f" targetNamespace="http://schemas.microsoft.com/office/2006/metadata/properties" ma:root="true" ma:fieldsID="59c5722184e46c6fe1f52e5c519485cc" ns2:_="" ns3:_="">
    <xsd:import namespace="9279c62e-a2e7-41c7-b9ab-0a0f87ad47c5"/>
    <xsd:import namespace="9c20ecd8-7b1b-40af-ad3c-24c512db6f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9c62e-a2e7-41c7-b9ab-0a0f87ad47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8107521-1385-498b-8889-bf2cd8dee38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20ecd8-7b1b-40af-ad3c-24c512db6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3a7ff84-c2c6-40dd-8570-0fd61524385a}" ma:internalName="TaxCatchAll" ma:showField="CatchAllData" ma:web="9c20ecd8-7b1b-40af-ad3c-24c512db6f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D3A778-9C5D-4097-91F4-EEA7550A0C7D}">
  <ds:schemaRefs>
    <ds:schemaRef ds:uri="http://schemas.microsoft.com/sharepoint/v3/contenttype/forms"/>
  </ds:schemaRefs>
</ds:datastoreItem>
</file>

<file path=customXml/itemProps2.xml><?xml version="1.0" encoding="utf-8"?>
<ds:datastoreItem xmlns:ds="http://schemas.openxmlformats.org/officeDocument/2006/customXml" ds:itemID="{D6B5DF2C-904A-44FC-AF8E-FC0EBA440341}">
  <ds:schemaRefs>
    <ds:schemaRef ds:uri="http://schemas.microsoft.com/office/2006/metadata/properties"/>
    <ds:schemaRef ds:uri="http://schemas.microsoft.com/office/infopath/2007/PartnerControls"/>
    <ds:schemaRef ds:uri="9c20ecd8-7b1b-40af-ad3c-24c512db6f5f"/>
    <ds:schemaRef ds:uri="9279c62e-a2e7-41c7-b9ab-0a0f87ad47c5"/>
  </ds:schemaRefs>
</ds:datastoreItem>
</file>

<file path=customXml/itemProps3.xml><?xml version="1.0" encoding="utf-8"?>
<ds:datastoreItem xmlns:ds="http://schemas.openxmlformats.org/officeDocument/2006/customXml" ds:itemID="{E2516857-6EEB-42EB-A838-675C3CB628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79c62e-a2e7-41c7-b9ab-0a0f87ad47c5"/>
    <ds:schemaRef ds:uri="9c20ecd8-7b1b-40af-ad3c-24c512db6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Appendix Table Menu</vt:lpstr>
      <vt:lpstr>W1</vt:lpstr>
      <vt:lpstr>W2</vt:lpstr>
      <vt:lpstr>W3</vt:lpstr>
      <vt:lpstr>W4</vt:lpstr>
      <vt:lpstr>W5</vt:lpstr>
      <vt:lpstr>W6</vt:lpstr>
      <vt:lpstr>W7</vt:lpstr>
      <vt:lpstr>W8</vt:lpstr>
      <vt:lpstr>W9</vt:lpstr>
      <vt:lpstr>W10</vt:lpstr>
      <vt:lpstr>W11</vt:lpstr>
      <vt:lpstr>W12</vt:lpstr>
      <vt:lpstr>W13</vt:lpstr>
      <vt:lpstr>W14</vt:lpstr>
    </vt:vector>
  </TitlesOfParts>
  <Manager/>
  <Company>Harvard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Airgood-Obrycki, Whitney Leigh</dc:creator>
  <cp:keywords/>
  <dc:description/>
  <cp:lastModifiedBy>Donahue, Kerry</cp:lastModifiedBy>
  <cp:revision/>
  <dcterms:created xsi:type="dcterms:W3CDTF">2018-10-22T16:12:33Z</dcterms:created>
  <dcterms:modified xsi:type="dcterms:W3CDTF">2024-03-04T20:46:13Z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0x0101001FB06ACAA53C084283A7E9734B5D979C</vt:lpwstr>
  </property>
  <property fmtid="{D5CDD505-2E9C-101B-9397-08002B2CF9AE}" pid="3" name="MediaServiceImageTags">
    <vt:lpwstr/>
  </property>
</Properties>
</file>